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56" windowHeight="8532"/>
  </bookViews>
  <sheets>
    <sheet name="на 01.07.20" sheetId="1" r:id="rId1"/>
  </sheets>
  <definedNames>
    <definedName name="APPT" localSheetId="0">'на 01.07.20'!#REF!</definedName>
    <definedName name="FIO" localSheetId="0">'на 01.07.20'!#REF!</definedName>
    <definedName name="SIGN" localSheetId="0">'на 01.07.20'!#REF!</definedName>
    <definedName name="Z_18A44355_9B01_4B30_A21D_D58AB6C16BB3_.wvu.PrintTitles" localSheetId="0" hidden="1">'на 01.07.20'!$5:$5</definedName>
    <definedName name="Z_18A44355_9B01_4B30_A21D_D58AB6C16BB3_.wvu.Rows" localSheetId="0" hidden="1">'на 01.07.20'!$119:$119</definedName>
    <definedName name="Z_3BC8A2A8_E6DA_4580_831A_3F6F11ADCEF2_.wvu.PrintTitles" localSheetId="0" hidden="1">'на 01.07.20'!$5:$5</definedName>
    <definedName name="Z_3BC8A2A8_E6DA_4580_831A_3F6F11ADCEF2_.wvu.Rows" localSheetId="0" hidden="1">'на 01.07.20'!#REF!</definedName>
    <definedName name="Z_40AF8D35_BE0F_4075_942A_A459537355E7_.wvu.PrintTitles" localSheetId="0" hidden="1">'на 01.07.20'!$5:$5</definedName>
    <definedName name="Z_40AF8D35_BE0F_4075_942A_A459537355E7_.wvu.Rows" localSheetId="0" hidden="1">'на 01.07.20'!#REF!</definedName>
    <definedName name="Z_88127E63_12D7_4F66_B662_AB9F1540D418_.wvu.Cols" localSheetId="0" hidden="1">'на 01.07.20'!$A:$A</definedName>
    <definedName name="Z_88127E63_12D7_4F66_B662_AB9F1540D418_.wvu.PrintTitles" localSheetId="0" hidden="1">'на 01.07.20'!$5:$5</definedName>
    <definedName name="Z_88127E63_12D7_4F66_B662_AB9F1540D418_.wvu.Rows" localSheetId="0" hidden="1">'на 01.07.20'!#REF!,'на 01.07.20'!#REF!,'на 01.07.20'!#REF!,'на 01.07.20'!#REF!,'на 01.07.20'!#REF!,'на 01.07.20'!$145:$146</definedName>
    <definedName name="Z_BF505269_B908_40DB_A66E_94DF9FB9B769_.wvu.PrintTitles" localSheetId="0" hidden="1">'на 01.07.20'!$5:$5</definedName>
    <definedName name="_xlnm.Print_Titles" localSheetId="0">'на 01.07.20'!$5:$5</definedName>
  </definedNames>
  <calcPr calcId="145621"/>
  <customWorkbookViews>
    <customWorkbookView name="Татьяна В. Ханова - Личное представление" guid="{88127E63-12D7-4F66-B662-AB9F1540D418}" mergeInterval="0" personalView="1" maximized="1" windowWidth="1276" windowHeight="723" activeSheetId="1"/>
    <customWorkbookView name="Оксана Э. Котлярова - Личное представление" guid="{BF505269-B908-40DB-A66E-94DF9FB9B769}" mergeInterval="0" personalView="1" maximized="1" windowWidth="1276" windowHeight="751" activeSheetId="1"/>
    <customWorkbookView name="Марина В. Зубкова - Личное представление" guid="{18A44355-9B01-4B30-A21D-D58AB6C16BB3}" mergeInterval="0" personalView="1" maximized="1" windowWidth="1276" windowHeight="764" activeSheetId="1"/>
    <customWorkbookView name="Елена Е. Видинеева - Личное представление" guid="{3BC8A2A8-E6DA-4580-831A-3F6F11ADCEF2}" mergeInterval="0" personalView="1" maximized="1" windowWidth="1276" windowHeight="779" activeSheetId="1"/>
    <customWorkbookView name="Татьяна С. Ковалева - Личное представление" guid="{40AF8D35-BE0F-4075-942A-A459537355E7}" mergeInterval="0" personalView="1" maximized="1" windowWidth="1276" windowHeight="795" activeSheetId="1"/>
  </customWorkbookViews>
</workbook>
</file>

<file path=xl/calcChain.xml><?xml version="1.0" encoding="utf-8"?>
<calcChain xmlns="http://schemas.openxmlformats.org/spreadsheetml/2006/main">
  <c r="G113" i="1" l="1"/>
  <c r="G114" i="1"/>
  <c r="G115" i="1"/>
  <c r="G116" i="1"/>
  <c r="G117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8" i="1"/>
  <c r="G139" i="1"/>
  <c r="G140" i="1"/>
  <c r="G141" i="1"/>
  <c r="G142" i="1"/>
  <c r="G143" i="1"/>
  <c r="G144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F126" i="1"/>
  <c r="F127" i="1"/>
  <c r="F132" i="1"/>
  <c r="F138" i="1"/>
  <c r="F145" i="1"/>
  <c r="F147" i="1"/>
  <c r="F155" i="1"/>
  <c r="F158" i="1"/>
  <c r="F164" i="1"/>
  <c r="F168" i="1"/>
  <c r="F171" i="1"/>
  <c r="F17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6" i="1"/>
  <c r="G38" i="1"/>
  <c r="G39" i="1"/>
  <c r="G40" i="1"/>
  <c r="G45" i="1"/>
  <c r="G46" i="1"/>
  <c r="G47" i="1"/>
  <c r="G48" i="1"/>
  <c r="G49" i="1"/>
  <c r="G50" i="1"/>
  <c r="G51" i="1"/>
  <c r="G52" i="1"/>
  <c r="G53" i="1"/>
  <c r="G54" i="1"/>
  <c r="G63" i="1"/>
  <c r="G66" i="1"/>
  <c r="G69" i="1"/>
  <c r="G70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2" i="1"/>
  <c r="G106" i="1"/>
  <c r="G108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5" i="1"/>
  <c r="E136" i="1"/>
  <c r="E137" i="1"/>
  <c r="E138" i="1"/>
  <c r="E139" i="1"/>
  <c r="E140" i="1"/>
  <c r="E141" i="1"/>
  <c r="E142" i="1"/>
  <c r="E143" i="1"/>
  <c r="E144" i="1"/>
  <c r="E147" i="1"/>
  <c r="E148" i="1"/>
  <c r="E149" i="1"/>
  <c r="E150" i="1"/>
  <c r="E151" i="1"/>
  <c r="E152" i="1"/>
  <c r="E153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8" i="1"/>
  <c r="E39" i="1"/>
  <c r="E45" i="1"/>
  <c r="E46" i="1"/>
  <c r="E47" i="1"/>
  <c r="E48" i="1"/>
  <c r="E49" i="1"/>
  <c r="E50" i="1"/>
  <c r="E51" i="1"/>
  <c r="E52" i="1"/>
  <c r="E53" i="1"/>
  <c r="E54" i="1"/>
  <c r="E55" i="1"/>
  <c r="E56" i="1"/>
  <c r="E58" i="1"/>
  <c r="E59" i="1"/>
  <c r="E60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6" i="1"/>
  <c r="F101" i="1"/>
  <c r="D101" i="1"/>
  <c r="G101" i="1" s="1"/>
  <c r="C101" i="1"/>
  <c r="C51" i="1"/>
  <c r="D90" i="1"/>
  <c r="D89" i="1"/>
  <c r="D88" i="1"/>
  <c r="F78" i="1" l="1"/>
  <c r="D78" i="1"/>
  <c r="C78" i="1"/>
  <c r="F51" i="1"/>
  <c r="D51" i="1"/>
  <c r="D66" i="1"/>
  <c r="D40" i="1" l="1"/>
  <c r="D33" i="1"/>
  <c r="C33" i="1"/>
  <c r="C28" i="1"/>
  <c r="C21" i="1"/>
  <c r="C17" i="1"/>
  <c r="C14" i="1"/>
  <c r="C9" i="1"/>
  <c r="G112" i="1" l="1"/>
  <c r="F40" i="1" l="1"/>
  <c r="D127" i="1" l="1"/>
  <c r="D174" i="1" l="1"/>
  <c r="C147" i="1"/>
  <c r="C127" i="1" l="1"/>
  <c r="C174" i="1" l="1"/>
  <c r="D45" i="1" l="1"/>
  <c r="C45" i="1"/>
  <c r="F28" i="1" l="1"/>
  <c r="D28" i="1"/>
  <c r="F45" i="1" l="1"/>
  <c r="F33" i="1" l="1"/>
  <c r="D155" i="1" l="1"/>
  <c r="D44" i="1" l="1"/>
  <c r="F21" i="1"/>
  <c r="D21" i="1"/>
  <c r="D43" i="1" l="1"/>
  <c r="C132" i="1"/>
  <c r="F44" i="1"/>
  <c r="G44" i="1" s="1"/>
  <c r="F43" i="1" l="1"/>
  <c r="G43" i="1" s="1"/>
  <c r="C44" i="1" l="1"/>
  <c r="E44" i="1" s="1"/>
  <c r="F9" i="1"/>
  <c r="D9" i="1"/>
  <c r="C43" i="1" l="1"/>
  <c r="E43" i="1" s="1"/>
  <c r="D168" i="1" l="1"/>
  <c r="D147" i="1" l="1"/>
  <c r="F111" i="1" l="1"/>
  <c r="F173" i="1" s="1"/>
  <c r="D111" i="1" l="1"/>
  <c r="G111" i="1" s="1"/>
  <c r="C111" i="1"/>
  <c r="E111" i="1" l="1"/>
  <c r="D164" i="1"/>
  <c r="C164" i="1"/>
  <c r="D158" i="1"/>
  <c r="C158" i="1"/>
  <c r="D145" i="1"/>
  <c r="C145" i="1"/>
  <c r="C40" i="1" l="1"/>
  <c r="C6" i="1" s="1"/>
  <c r="F17" i="1"/>
  <c r="D17" i="1"/>
  <c r="F14" i="1"/>
  <c r="D14" i="1"/>
  <c r="F6" i="1" l="1"/>
  <c r="D6" i="1"/>
  <c r="G6" i="1" l="1"/>
  <c r="D109" i="1"/>
  <c r="C171" i="1"/>
  <c r="D171" i="1" l="1"/>
  <c r="D126" i="1" l="1"/>
  <c r="C168" i="1" l="1"/>
  <c r="F109" i="1" l="1"/>
  <c r="C155" i="1"/>
  <c r="D138" i="1"/>
  <c r="C138" i="1"/>
  <c r="D132" i="1"/>
  <c r="C126" i="1"/>
  <c r="F175" i="1" l="1"/>
  <c r="G109" i="1"/>
  <c r="C173" i="1"/>
  <c r="D173" i="1"/>
  <c r="D175" i="1" l="1"/>
  <c r="E6" i="1"/>
  <c r="C109" i="1" l="1"/>
  <c r="E109" i="1" s="1"/>
</calcChain>
</file>

<file path=xl/sharedStrings.xml><?xml version="1.0" encoding="utf-8"?>
<sst xmlns="http://schemas.openxmlformats.org/spreadsheetml/2006/main" count="327" uniqueCount="305">
  <si>
    <t>Итого</t>
  </si>
  <si>
    <t>КВД</t>
  </si>
  <si>
    <t>Наименование КВД</t>
  </si>
  <si>
    <t>1.00.00.00.0.00.0.000</t>
  </si>
  <si>
    <t>Налоговые и неналоговые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</si>
  <si>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</si>
  <si>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</si>
  <si>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</si>
  <si>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</si>
  <si>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1.05.00.00.0.00.0.000</t>
  </si>
  <si>
    <t>Налоги на совокупный доход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</si>
  <si>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</si>
  <si>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</si>
  <si>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</si>
  <si>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</si>
  <si>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</si>
  <si>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с применением патентной системы налогообложения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</si>
  <si>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</si>
  <si>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</si>
  <si>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</si>
  <si>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</si>
  <si>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1.06.06.00.0.00.0.000</t>
  </si>
  <si>
    <t>Земельный налог</t>
  </si>
  <si>
    <t>1.08.00.00.0.00.0.000</t>
  </si>
  <si>
    <t>Государственная пошлина</t>
  </si>
  <si>
    <t>1.08.03.00.0.01.0.000</t>
  </si>
  <si>
    <t>Государственная пошлина по делам, рассматриваемым в судах общей юрисдикции, мировыми судьями</t>
  </si>
  <si>
    <t>1.08.07.00.0.01.0.000</t>
  </si>
  <si>
    <t>Государственная пошлина за государственную регистрацию, а также за совершение прочих юридически значимых действий</t>
  </si>
  <si>
    <t>1.09.00.00.0.00.0.000</t>
  </si>
  <si>
    <t>Задолженность и перерасчеты по отмененным налогам, сборам и иным обязательным платежам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</si>
  <si>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</si>
  <si>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</si>
  <si>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1.11.05.01.2.04.0.000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</si>
  <si>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</si>
  <si>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1.11.05.02.4.04.0.000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</si>
  <si>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</si>
  <si>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1.11.05.03.4.04.0.000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</si>
  <si>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</si>
  <si>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1.11.05.07.4.04.0.000</t>
  </si>
  <si>
    <t>Доходы от сдачи в аренду имущества, составляющего казну городских округов (за исключением земельных участков)</t>
  </si>
  <si>
    <t>1.11.07.01.4.04.0.000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</si>
  <si>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</si>
  <si>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1.12.00.00.0.00.0.000</t>
  </si>
  <si>
    <t>Платежи при пользовании природными ресурсами</t>
  </si>
  <si>
    <t>1.12.01.01.0.01.0.000</t>
  </si>
  <si>
    <t>Плата за выбросы загрязняющих веществ в атмосферный воздух стационарными объектами</t>
  </si>
  <si>
    <t>1.12.01.03.0.01.0.000</t>
  </si>
  <si>
    <t>Плата за сбросы загрязняющих веществ в водные объекты</t>
  </si>
  <si>
    <t>1.12.01.04.0.01.0.000</t>
  </si>
  <si>
    <t>Плата за размещение отходов производства и потребления</t>
  </si>
  <si>
    <t>1.13.00.00.0.00.0.000</t>
  </si>
  <si>
    <t>1.14.00.00.0.00.0.000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</si>
  <si>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</si>
  <si>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</si>
  <si>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</si>
  <si>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</si>
  <si>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</si>
  <si>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</si>
  <si>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</si>
  <si>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</si>
  <si>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</si>
  <si>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</si>
  <si>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</si>
  <si>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2.02.03.00.0.00.0.000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</si>
  <si>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</si>
  <si>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</si>
  <si>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 за счет средств субсидии из областного бюджета</t>
  </si>
  <si>
    <t>Осуществление переданных органам местного самоуправления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состояния»</t>
  </si>
  <si>
    <t>Предоставление субсидий гражданам на оплату жилья и коммунальных услуг за счет средств субвенции из областного бюджета</t>
  </si>
  <si>
    <t>Вознаграждение за труд, причитающееся приемному родителю (патронатному воспитателю) и предоставление мер за счет средств субвенции из областного бюджета</t>
  </si>
  <si>
    <t>Выплата компенсаций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за счет средств субвенции из областного бюджета</t>
  </si>
  <si>
    <t>Выплата пособий по опеке и попечительству за счет средств субвенции из областного бюджета</t>
  </si>
  <si>
    <t>Компенсация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поставляемого населению за счет средств субвенции из областного бюджета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</si>
  <si>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</si>
  <si>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Организационное обеспечение деятельности территориальных административных комиссий за счет средств субвенции из областного бюджета</t>
  </si>
  <si>
    <t>Организация и осуществление государственного жилищного надзора за счет средств субвенции из областного бюджета</t>
  </si>
  <si>
    <t>Организация и осуществление деятельности по опеке и попечительству за счет средств субвенции из областного бюджета</t>
  </si>
  <si>
    <t>Осуществление образовательного процесса муниципальными дошкольными образовательными организациями за счет средств субвенции из областного бюджета</t>
  </si>
  <si>
    <t>Осуществление образовательного процесса муниципальными общеобразовательными организациями за счет средств субвенции из областного бюджета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</si>
  <si>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 за счет средств субвенции из областного бюджета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</si>
  <si>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</si>
  <si>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 за счет средств субвенции из областного бюджета</t>
  </si>
  <si>
    <t>Создание, исполнение функций и обеспечение деятельности муниципальных комиссий по делам несовершеннолетних и защите их прав за счет средств субвенции из областного бюджета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</si>
  <si>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 за счет средств субвенции из областного бюджета</t>
  </si>
  <si>
    <t>%
Исполнения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</si>
  <si>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</si>
  <si>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</si>
  <si>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</si>
  <si>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</si>
  <si>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</si>
  <si>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</si>
  <si>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</si>
  <si>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</si>
  <si>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</si>
  <si>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</si>
  <si>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</si>
  <si>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</si>
  <si>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</si>
  <si>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</si>
  <si>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</si>
  <si>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</si>
  <si>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</si>
  <si>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</si>
  <si>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</si>
  <si>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</si>
  <si>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</si>
  <si>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</si>
  <si>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</si>
  <si>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</si>
  <si>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</si>
  <si>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</si>
  <si>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</si>
  <si>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</si>
  <si>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</si>
  <si>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</si>
  <si>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</si>
  <si>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</si>
  <si>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</si>
  <si>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</si>
  <si>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</si>
  <si>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</si>
  <si>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</si>
  <si>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</si>
  <si>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</si>
  <si>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</si>
  <si>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</si>
  <si>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</si>
  <si>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</si>
  <si>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</si>
  <si>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</si>
  <si>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</si>
  <si>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</si>
  <si>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</si>
  <si>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</si>
  <si>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</si>
  <si>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</si>
  <si>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</si>
  <si>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Социальная политика</t>
  </si>
  <si>
    <t>1001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</si>
  <si>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</si>
  <si>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</si>
  <si>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</si>
  <si>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</si>
  <si>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</si>
  <si>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</si>
  <si>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</si>
  <si>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</si>
  <si>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</si>
  <si>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</si>
  <si>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</si>
  <si>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</si>
  <si>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</si>
  <si>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</t>
  </si>
  <si>
    <t>Дефицит (-), Профицит (+)</t>
  </si>
  <si>
    <t>Итого доходов</t>
  </si>
  <si>
    <t>%
Роста</t>
  </si>
  <si>
    <t>59320</t>
  </si>
  <si>
    <t>70530</t>
  </si>
  <si>
    <t>70510</t>
  </si>
  <si>
    <t>70420</t>
  </si>
  <si>
    <t>70010</t>
  </si>
  <si>
    <t>70290</t>
  </si>
  <si>
    <t>70020</t>
  </si>
  <si>
    <t>70370</t>
  </si>
  <si>
    <t>70350</t>
  </si>
  <si>
    <t>70430</t>
  </si>
  <si>
    <t>70030</t>
  </si>
  <si>
    <t>70040</t>
  </si>
  <si>
    <t>70340</t>
  </si>
  <si>
    <t>70410</t>
  </si>
  <si>
    <t>70400</t>
  </si>
  <si>
    <t>70390</t>
  </si>
  <si>
    <t>70450</t>
  </si>
  <si>
    <t>70270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</si>
  <si>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</si>
  <si>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71170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</si>
  <si>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</t>
  </si>
  <si>
    <t>Субвенции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</t>
  </si>
  <si>
    <t>0703</t>
  </si>
  <si>
    <t>Дополнительное образование детей</t>
  </si>
  <si>
    <t>0107</t>
  </si>
  <si>
    <t>Обеспечение проведения выборов и референдумов</t>
  </si>
  <si>
    <t>2.02.10.00.0.00.0.000</t>
  </si>
  <si>
    <t>2.02.20.00.0.00.0.000</t>
  </si>
  <si>
    <t>1.14.06.31.2.04.0.430</t>
  </si>
  <si>
    <t>0600</t>
  </si>
  <si>
    <t>Охрана окружающей среды</t>
  </si>
  <si>
    <t>1006</t>
  </si>
  <si>
    <t>Другие вопросы в области социальной политики</t>
  </si>
  <si>
    <t>1101</t>
  </si>
  <si>
    <t>Физическая культура</t>
  </si>
  <si>
    <t>70650</t>
  </si>
  <si>
    <t>Развитие общественной инфраструктуры муниципального значения за счет средств субсидии</t>
  </si>
  <si>
    <t>Осуществление образовательного процесса по реализации образовательных программ дошкольного образования муниципальными образовательными организациями за счет субвенции из областного бюджета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</si>
  <si>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</si>
  <si>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</si>
  <si>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</si>
  <si>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1003</t>
  </si>
  <si>
    <t>Судебная система</t>
  </si>
  <si>
    <t>0105</t>
  </si>
  <si>
    <t>0705</t>
  </si>
  <si>
    <t>Профессиональная подготовка, переподготовка и повышение квалификации</t>
  </si>
  <si>
    <t>1.14.02.04.3.04.0.000</t>
  </si>
  <si>
    <t>1.14.06.01.2.04.0.000</t>
  </si>
  <si>
    <t>1.14.02.04.2.04.0.000</t>
  </si>
  <si>
    <t>ИСПОЛНЕНИЕ БЮДЖЕТА ГОРОДСКОГО ОКРУГА ГОРОД МИХАЙЛОВКА ВОЛГОГРАДСКОЙ ОБЛАСТИ</t>
  </si>
  <si>
    <t>Начальник финансового отдела</t>
  </si>
  <si>
    <t>Е.В. Капустина</t>
  </si>
  <si>
    <t>70360 и R5380, R4981</t>
  </si>
  <si>
    <t>Невыясненные поступления</t>
  </si>
  <si>
    <t>1.17.05.00.0.00.0.000</t>
  </si>
  <si>
    <t>1.17.01.00.0.00.0.000</t>
  </si>
  <si>
    <t>Дотации бюджетам бюджетной системы Российской Федерации</t>
  </si>
  <si>
    <t>Молодежная политика</t>
  </si>
  <si>
    <t xml:space="preserve">Культура и кинематография </t>
  </si>
  <si>
    <t>1.05.01.00.0.00.0.000</t>
  </si>
  <si>
    <t>Налог, взимаемый в связи с применением упрощенной системы налогообложения</t>
  </si>
  <si>
    <t>71740</t>
  </si>
  <si>
    <t>71450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</si>
  <si>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 субвенция</t>
  </si>
  <si>
    <t>Доходы от оказания платных услуг и компенсации затрат государства</t>
  </si>
  <si>
    <t>1.11.09.04.4.04.0.000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</si>
  <si>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</si>
  <si>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51200</t>
  </si>
  <si>
    <t>Прочие безвозмездные поступления</t>
  </si>
  <si>
    <t>2.07.00.00.0.00.0.000</t>
  </si>
  <si>
    <t>1.14.06.02.4.04.0.430</t>
  </si>
  <si>
    <t>70870</t>
  </si>
  <si>
    <t>Иные межбюджетные трансферты</t>
  </si>
  <si>
    <t>2.02.40.00.0.00.0.000</t>
  </si>
  <si>
    <t>71162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</si>
  <si>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автотранспортных средств</t>
  </si>
  <si>
    <t>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</si>
  <si>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</si>
  <si>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R4970</t>
  </si>
  <si>
    <t>Реализация мероприятий по обеспечению жильем молодых семей</t>
  </si>
  <si>
    <t>55550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</si>
  <si>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</t>
  </si>
  <si>
    <t>70840</t>
  </si>
  <si>
    <t>S1380</t>
  </si>
  <si>
    <t>0605</t>
  </si>
  <si>
    <t>Другие вопросы в области охраны окружающей среды</t>
  </si>
  <si>
    <t>71161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</si>
  <si>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ликвидацией последствий весеннего паводка в 2018 году на территории Волгоградской области</t>
  </si>
  <si>
    <t>70980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</si>
  <si>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</si>
  <si>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71164</t>
  </si>
  <si>
    <t>Дотация на поддержку мер по обеспечению сбалансированности местных бюджетов для решения отдельных вопросов местного значения в сфере культуры и иных вопросов местного значения</t>
  </si>
  <si>
    <t>71741</t>
  </si>
  <si>
    <t>Реализация мероприятий в сфере дорожной деятельности с целью организации освещения улично-дорожной сети.</t>
  </si>
  <si>
    <t>71650</t>
  </si>
  <si>
    <t>71165</t>
  </si>
  <si>
    <t>71166</t>
  </si>
  <si>
    <t>Дотация на поддержку мер по обеспечению сбалансированности местных бюджетов для решения отдельных вопросов местного значения, распределяемых с учетом результатов определения расчетного объема расходных обязательств консолидированных бюджетов муниципальных районов (бюджетов городских округов) Волгоградской области"</t>
  </si>
  <si>
    <t>R4670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</si>
  <si>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</si>
  <si>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</si>
  <si>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на поддержку муниципальных программ формирования современной городской среды за счет средств субсидии из областного бюджета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</si>
  <si>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</si>
  <si>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посёлках Волгоградской области (инфе межбюджетные субсидии)</t>
  </si>
  <si>
    <t>Дотация на поддержку мер по обеспечению сбалансированности местных бюджетов для решения отдельных вопросов местного значения в  связи с реализацией местных инициатив населения</t>
  </si>
  <si>
    <t>2.18.00.00.0.00.0.000</t>
  </si>
  <si>
    <t>Доходы бюджетов городских округов от возврата автономными учреждениями остатков субсидий прошлых лет</t>
  </si>
  <si>
    <t>71700</t>
  </si>
  <si>
    <t>Субсидия на проведение мероприятий по реализации проекта Волгоградской области "Повышение финансовой грамотности населения Волгоградской области"</t>
  </si>
  <si>
    <t>71490</t>
  </si>
  <si>
    <t>х</t>
  </si>
  <si>
    <t>R4952</t>
  </si>
  <si>
    <t>Софинансирование капитальных вложений в объекты спортивной инфраструктуры муниципальной собственности (многофункциональные игровые площадки) в рамках развития физической культуры и спорта в Волгоградской области</t>
  </si>
  <si>
    <t>R5270</t>
  </si>
  <si>
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</t>
  </si>
  <si>
    <t>5479F</t>
  </si>
  <si>
    <t>Межбюджетные трансферты на реализацию мероприятий по восстановлению автодорог регионального, межмуницип. и местн.значения при ликвид. посл.чрезвыч.ситуаций</t>
  </si>
  <si>
    <t>Бюджетные назначения        2020 год</t>
  </si>
  <si>
    <t>Исполнено на 01.07.2019</t>
  </si>
  <si>
    <t>Исполнено на 01.07.2020</t>
  </si>
  <si>
    <t>НА 01.07.2020</t>
  </si>
  <si>
    <t>Реализация мероприятий в сфере дорожной деятельности</t>
  </si>
  <si>
    <t>71930</t>
  </si>
  <si>
    <t>Субсидия на реализацию мероприятий,связанных с организаией освещения улично-дорожной сети населенных пунктов</t>
  </si>
  <si>
    <t>71940</t>
  </si>
  <si>
    <t>Субсидии местным бюджетам на 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осуществляются из местных бюджетов</t>
  </si>
  <si>
    <t>55191</t>
  </si>
  <si>
    <t>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</si>
  <si>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Реализация программ формирования современной городской среды</t>
  </si>
  <si>
    <t>R5768</t>
  </si>
  <si>
    <t>Обеспечение комплесного развития сельских территорий (реализация проектов комплесного развития сельских территорий или сельских агломераций)</t>
  </si>
  <si>
    <t>71790</t>
  </si>
  <si>
    <t>Субсидии на проведение капитального ремонта и (или) перепрофилирование групп и (или) приобретение оборудования и (или) оснащения образовательных организаций, в которых планируется открытие мест для детей в возрасте от 1,5 до 3 лет</t>
  </si>
  <si>
    <t>71840</t>
  </si>
  <si>
    <t>Субсидии на приобретение и замена осветительных приборов, а также на выполнение необходимых для этого работ в зданиях образовательных организаций городского округа</t>
  </si>
  <si>
    <t>71850</t>
  </si>
  <si>
    <t>Субсидии на замену кровли и выполнение необходимых для этого работ в зданиях образовательных организаций городского округа</t>
  </si>
  <si>
    <t>71890</t>
  </si>
  <si>
    <t>Субсидии на благоустройство площадок для проведения праздничных линеек и других мероприятий в образовательных организациях городского округа</t>
  </si>
  <si>
    <t>Субсидии на проведение ремонта, приобретение оборудования и (или) оснащения с целью открытия мест для детей в возрасте от 2 месяцев до 3 лет в образовательных организациях, реализующих программы дошкольного образования</t>
  </si>
  <si>
    <t>55192</t>
  </si>
  <si>
    <t>Государственная поддержка отрасли культуры (оснащение образовательных учреждений в сфере культуры (Поддержка лучших работников сельских учреждений)</t>
  </si>
  <si>
    <t>R5765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</si>
  <si>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</si>
  <si>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54690</t>
  </si>
  <si>
    <t>Субвенции на проведение Всероссийской переписи населения 2020 года</t>
  </si>
  <si>
    <t>54240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</si>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</sst>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?"/>
    <numFmt numFmtId="165" formatCode="#,##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&quot;р.&quot;_-;\-* #,##0.00&quot;р.&quot;_-;_-* \-??&quot;р.&quot;_-;_-@_-"/>
    <numFmt numFmtId="169" formatCode="_-* #,##0.00_р_._-;\-* #,##0.00_р_._-;_-* \-??_р_._-;_-@_-"/>
  </numFmts>
  <fonts count="4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1">
    <xf numFmtId="0" fontId="0" fillId="0" borderId="0"/>
    <xf numFmtId="0" fontId="4" fillId="0" borderId="0"/>
    <xf numFmtId="0" fontId="3" fillId="0" borderId="0"/>
    <xf numFmtId="0" fontId="2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6" fillId="22" borderId="5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6" borderId="0" applyNumberFormat="0" applyBorder="0" applyAlignment="0" applyProtection="0"/>
    <xf numFmtId="0" fontId="26" fillId="8" borderId="5" applyNumberFormat="0" applyAlignment="0" applyProtection="0"/>
    <xf numFmtId="0" fontId="27" fillId="27" borderId="6" applyNumberFormat="0" applyAlignment="0" applyProtection="0"/>
    <xf numFmtId="0" fontId="28" fillId="27" borderId="5" applyNumberFormat="0" applyAlignment="0" applyProtection="0"/>
    <xf numFmtId="168" fontId="4" fillId="0" borderId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8" borderId="11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22" borderId="12" applyNumberFormat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169" fontId="4" fillId="0" borderId="0" applyFill="0" applyBorder="0" applyAlignment="0" applyProtection="0"/>
    <xf numFmtId="0" fontId="40" fillId="5" borderId="0" applyNumberFormat="0" applyBorder="0" applyAlignment="0" applyProtection="0"/>
  </cellStyleXfs>
  <cellXfs count="74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/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left" vertical="center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164" fontId="5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wrapText="1"/>
    </xf>
    <xf numFmtId="0" fontId="7" fillId="2" borderId="0" xfId="0" applyFont="1" applyFill="1"/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wrapText="1"/>
    </xf>
    <xf numFmtId="0" fontId="5" fillId="2" borderId="2" xfId="0" applyFont="1" applyFill="1" applyBorder="1"/>
    <xf numFmtId="0" fontId="5" fillId="2" borderId="1" xfId="0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/>
    <xf numFmtId="49" fontId="7" fillId="2" borderId="0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left" vertical="center" wrapText="1" readingOrder="1"/>
      <protection locked="0"/>
    </xf>
    <xf numFmtId="165" fontId="11" fillId="2" borderId="0" xfId="0" applyNumberFormat="1" applyFont="1" applyFill="1"/>
    <xf numFmtId="0" fontId="11" fillId="2" borderId="0" xfId="0" applyFont="1" applyFill="1"/>
    <xf numFmtId="0" fontId="6" fillId="2" borderId="1" xfId="1" applyFont="1" applyFill="1" applyBorder="1" applyAlignment="1">
      <alignment horizontal="left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165" fontId="6" fillId="2" borderId="0" xfId="0" applyNumberFormat="1" applyFont="1" applyFill="1"/>
    <xf numFmtId="165" fontId="6" fillId="0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49" fontId="6" fillId="30" borderId="14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right" vertical="center" wrapText="1"/>
    </xf>
    <xf numFmtId="165" fontId="5" fillId="30" borderId="15" xfId="1" applyNumberFormat="1" applyFont="1" applyFill="1" applyBorder="1" applyAlignment="1">
      <alignment horizontal="right" vertical="center" wrapText="1"/>
    </xf>
    <xf numFmtId="165" fontId="6" fillId="30" borderId="15" xfId="1" applyNumberFormat="1" applyFont="1" applyFill="1" applyBorder="1" applyAlignment="1">
      <alignment horizontal="right" vertical="center" wrapText="1"/>
    </xf>
    <xf numFmtId="49" fontId="6" fillId="0" borderId="15" xfId="1" applyNumberFormat="1" applyFont="1" applyFill="1" applyBorder="1" applyAlignment="1">
      <alignment horizontal="left" vertical="center" wrapText="1"/>
    </xf>
    <xf numFmtId="49" fontId="6" fillId="30" borderId="14" xfId="1" applyNumberFormat="1" applyFont="1" applyFill="1" applyBorder="1" applyAlignment="1">
      <alignment horizontal="center" vertical="center" wrapText="1"/>
    </xf>
    <xf numFmtId="0" fontId="6" fillId="30" borderId="15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49" fontId="6" fillId="30" borderId="15" xfId="0" applyNumberFormat="1" applyFont="1" applyFill="1" applyBorder="1" applyAlignment="1">
      <alignment horizontal="left" vertical="top" wrapText="1"/>
    </xf>
    <xf numFmtId="165" fontId="6" fillId="30" borderId="15" xfId="0" applyNumberFormat="1" applyFont="1" applyFill="1" applyBorder="1" applyAlignment="1">
      <alignment horizontal="right" vertical="center"/>
    </xf>
    <xf numFmtId="0" fontId="6" fillId="30" borderId="0" xfId="0" applyFont="1" applyFill="1"/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30" borderId="15" xfId="0" applyNumberFormat="1" applyFont="1" applyFill="1" applyBorder="1" applyAlignment="1">
      <alignment horizontal="left" vertical="center" wrapText="1"/>
    </xf>
    <xf numFmtId="165" fontId="6" fillId="30" borderId="15" xfId="0" applyNumberFormat="1" applyFont="1" applyFill="1" applyBorder="1" applyAlignment="1">
      <alignment horizontal="right" vertical="center" wrapText="1"/>
    </xf>
    <xf numFmtId="164" fontId="6" fillId="30" borderId="15" xfId="0" applyNumberFormat="1" applyFont="1" applyFill="1" applyBorder="1" applyAlignment="1">
      <alignment horizontal="left" vertical="top" wrapText="1"/>
    </xf>
    <xf numFmtId="0" fontId="6" fillId="30" borderId="0" xfId="0" applyFont="1" applyFill="1" applyAlignment="1">
      <alignment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/>
    <xf numFmtId="165" fontId="12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</cellXfs>
  <cellStyles count="71">
    <cellStyle name="20% — акцент1" xfId="8"/>
    <cellStyle name="20% — акцент2" xfId="9"/>
    <cellStyle name="20% — акцент3" xfId="10"/>
    <cellStyle name="20% — акцент4" xfId="11"/>
    <cellStyle name="20% — акцент5" xfId="12"/>
    <cellStyle name="20% — акцент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60% — акцент1" xfId="20"/>
    <cellStyle name="60% — акцент2" xfId="21"/>
    <cellStyle name="60% — акцент3" xfId="22"/>
    <cellStyle name="60% — акцент4" xfId="23"/>
    <cellStyle name="60% — акцент5" xfId="24"/>
    <cellStyle name="60% — акцент6" xfId="25"/>
    <cellStyle name="Accent" xfId="26"/>
    <cellStyle name="Accent 1" xfId="27"/>
    <cellStyle name="Accent 2" xfId="28"/>
    <cellStyle name="Accent 3" xfId="29"/>
    <cellStyle name="Bad" xfId="30"/>
    <cellStyle name="Error" xfId="31"/>
    <cellStyle name="Footnote" xfId="32"/>
    <cellStyle name="Good" xfId="33"/>
    <cellStyle name="Heading" xfId="34"/>
    <cellStyle name="Heading 1" xfId="35"/>
    <cellStyle name="Heading 2" xfId="36"/>
    <cellStyle name="Neutral" xfId="37"/>
    <cellStyle name="Note" xfId="38"/>
    <cellStyle name="Status" xfId="39"/>
    <cellStyle name="Text" xfId="40"/>
    <cellStyle name="Warning" xfId="41"/>
    <cellStyle name="Акцент1 2" xfId="42"/>
    <cellStyle name="Акцент2 2" xfId="43"/>
    <cellStyle name="Акцент3 2" xfId="44"/>
    <cellStyle name="Акцент4 2" xfId="45"/>
    <cellStyle name="Акцент5 2" xfId="46"/>
    <cellStyle name="Акцент6 2" xfId="47"/>
    <cellStyle name="Ввод  2" xfId="48"/>
    <cellStyle name="Вывод 2" xfId="49"/>
    <cellStyle name="Вычисление 2" xfId="50"/>
    <cellStyle name="Денежный 2" xfId="4"/>
    <cellStyle name="Денежный 2 2" xfId="51"/>
    <cellStyle name="Заголовок 1 2" xfId="52"/>
    <cellStyle name="Заголовок 2 2" xfId="53"/>
    <cellStyle name="Заголовок 3 2" xfId="54"/>
    <cellStyle name="Заголовок 4 2" xfId="55"/>
    <cellStyle name="Итог 2" xfId="56"/>
    <cellStyle name="Контрольная ячейка 2" xfId="57"/>
    <cellStyle name="Название 2" xfId="58"/>
    <cellStyle name="Нейтральный 2" xfId="59"/>
    <cellStyle name="Обычный" xfId="0" builtinId="0"/>
    <cellStyle name="Обычный 2" xfId="1"/>
    <cellStyle name="Обычный 3" xfId="2"/>
    <cellStyle name="Обычный 3 2" xfId="6"/>
    <cellStyle name="Обычный 3 2 2" xfId="61"/>
    <cellStyle name="Обычный 3 3" xfId="60"/>
    <cellStyle name="Обычный 4" xfId="3"/>
    <cellStyle name="Обычный 4 2" xfId="7"/>
    <cellStyle name="Обычный 4 2 2" xfId="63"/>
    <cellStyle name="Обычный 4 3" xfId="62"/>
    <cellStyle name="Плохой 2" xfId="64"/>
    <cellStyle name="Пояснение 2" xfId="65"/>
    <cellStyle name="Примечание 2" xfId="66"/>
    <cellStyle name="Связанная ячейка 2" xfId="67"/>
    <cellStyle name="Текст предупреждения 2" xfId="68"/>
    <cellStyle name="Финансовый 2" xfId="5"/>
    <cellStyle name="Финансовый 2 2" xfId="69"/>
    <cellStyle name="Хороший 2" xfId="70"/>
  </cellStyles>
  <dxfs count="0"/>
  <tableStyles count="0" defaultTableStyle="TableStyleMedium2" defaultPivotStyle="PivotStyleLight16"/>
  <colors>
    <mruColors>
      <color rgb="FFFF33CC"/>
      <color rgb="FFFFCC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H177"/>
  <sheetViews>
    <sheetView showGridLines="0" tabSelected="1" topLeftCell="B93" zoomScale="62" zoomScaleNormal="62" workbookViewId="0">
      <selection activeCell="D105" sqref="D105"/>
    </sheetView>
  </sheetViews>
  <sheetFormatPr defaultColWidth="9.109375" defaultRowHeight="12.75" customHeight="1" outlineLevelRow="7" x14ac:dyDescent="0.25"/>
  <cols>
    <col min="1" max="1" width="18.44140625" style="2" hidden="1" customWidth="1"/>
    <col min="2" max="2" width="64.5546875" style="4" customWidth="1"/>
    <col min="3" max="3" width="11.109375" style="2" bestFit="1" customWidth="1"/>
    <col min="4" max="4" width="11.109375" style="2" customWidth="1"/>
    <col min="5" max="5" width="10.88671875" style="2" bestFit="1" customWidth="1"/>
    <col min="6" max="6" width="11.5546875" style="40" customWidth="1"/>
    <col min="7" max="7" width="8.6640625" style="40" bestFit="1" customWidth="1"/>
    <col min="8" max="16384" width="9.109375" style="2"/>
  </cols>
  <sheetData>
    <row r="2" spans="1:7" ht="15.6" x14ac:dyDescent="0.25">
      <c r="A2" s="69" t="s">
        <v>206</v>
      </c>
      <c r="B2" s="70"/>
      <c r="C2" s="70"/>
      <c r="D2" s="70"/>
      <c r="E2" s="70"/>
      <c r="F2" s="70"/>
      <c r="G2" s="70"/>
    </row>
    <row r="3" spans="1:7" ht="15.6" x14ac:dyDescent="0.25">
      <c r="A3" s="3"/>
      <c r="B3" s="69" t="s">
        <v>277</v>
      </c>
      <c r="C3" s="71"/>
      <c r="D3" s="71"/>
      <c r="E3" s="71"/>
      <c r="F3" s="71"/>
      <c r="G3" s="71"/>
    </row>
    <row r="5" spans="1:7" ht="54.75" customHeight="1" x14ac:dyDescent="0.25">
      <c r="A5" s="5" t="s">
        <v>1</v>
      </c>
      <c r="B5" s="1" t="s">
        <v>2</v>
      </c>
      <c r="C5" s="1" t="s">
        <v>274</v>
      </c>
      <c r="D5" s="1" t="s">
        <v>276</v>
      </c>
      <c r="E5" s="1" t="s">
        <v>85</v>
      </c>
      <c r="F5" s="1" t="s">
        <v>275</v>
      </c>
      <c r="G5" s="1" t="s">
        <v>156</v>
      </c>
    </row>
    <row r="6" spans="1:7" s="7" customFormat="1" ht="13.2" x14ac:dyDescent="0.25">
      <c r="A6" s="5" t="s">
        <v>3</v>
      </c>
      <c r="B6" s="6" t="s">
        <v>4</v>
      </c>
      <c r="C6" s="35">
        <f>C7+C8+C9+C14+C17+C20+C21+C28+C32+C33+C39+C40</f>
        <v>746708.4</v>
      </c>
      <c r="D6" s="35">
        <f>D7+D8+D9+D14+D17+D20+D21+D28+D32+D33+D39+D40</f>
        <v>311331</v>
      </c>
      <c r="E6" s="35">
        <f>D6/C6*100</f>
        <v>41.693785686621446</v>
      </c>
      <c r="F6" s="35">
        <f>F7+F8+F9+F14+F17+F20+F21+F28+F32+F33+F39+F40</f>
        <v>302412.10000000009</v>
      </c>
      <c r="G6" s="35">
        <f>D6/F6*100</f>
        <v>102.94925368396302</v>
      </c>
    </row>
    <row r="7" spans="1:7" s="7" customFormat="1" ht="13.2" outlineLevel="2" x14ac:dyDescent="0.25">
      <c r="A7" s="5" t="s">
        <v>5</v>
      </c>
      <c r="B7" s="6" t="s">
        <v>6</v>
      </c>
      <c r="C7" s="49">
        <v>411291.5</v>
      </c>
      <c r="D7" s="35">
        <v>167602.9</v>
      </c>
      <c r="E7" s="35">
        <f t="shared" ref="E7:E70" si="0">D7/C7*100</f>
        <v>40.75039236162187</v>
      </c>
      <c r="F7" s="35">
        <v>152018.70000000001</v>
      </c>
      <c r="G7" s="35">
        <f t="shared" ref="G7:G70" si="1">D7/F7*100</f>
        <v>110.2515019533781</v>
      </c>
    </row>
    <row r="8" spans="1:7" s="7" customFormat="1" ht="26.4" outlineLevel="1" x14ac:dyDescent="0.25">
      <c r="A8" s="5" t="s">
        <v>7</v>
      </c>
      <c r="B8" s="6" t="s">
        <v>8</v>
      </c>
      <c r="C8" s="49">
        <v>42829.599999999999</v>
      </c>
      <c r="D8" s="35">
        <v>17417.3</v>
      </c>
      <c r="E8" s="35">
        <f t="shared" si="0"/>
        <v>40.666501671741038</v>
      </c>
      <c r="F8" s="35">
        <v>20606.099999999999</v>
      </c>
      <c r="G8" s="35">
        <f t="shared" si="1"/>
        <v>84.524970761085314</v>
      </c>
    </row>
    <row r="9" spans="1:7" s="7" customFormat="1" ht="13.2" outlineLevel="1" x14ac:dyDescent="0.25">
      <c r="A9" s="5" t="s">
        <v>9</v>
      </c>
      <c r="B9" s="6" t="s">
        <v>10</v>
      </c>
      <c r="C9" s="35">
        <f>C10+C11+C12+C13</f>
        <v>74200</v>
      </c>
      <c r="D9" s="35">
        <f>D10+D11+D12+D13</f>
        <v>49702.400000000009</v>
      </c>
      <c r="E9" s="35">
        <f t="shared" si="0"/>
        <v>66.984366576819426</v>
      </c>
      <c r="F9" s="35">
        <f>F10+F11+F12+F13</f>
        <v>47105.200000000004</v>
      </c>
      <c r="G9" s="35">
        <f t="shared" si="1"/>
        <v>105.51361633110569</v>
      </c>
    </row>
    <row r="10" spans="1:7" ht="26.4" outlineLevel="1" x14ac:dyDescent="0.25">
      <c r="A10" s="8" t="s">
        <v>216</v>
      </c>
      <c r="B10" s="9" t="s">
        <v>217</v>
      </c>
      <c r="C10" s="50">
        <v>4000</v>
      </c>
      <c r="D10" s="36">
        <v>1901.5</v>
      </c>
      <c r="E10" s="36">
        <f t="shared" si="0"/>
        <v>47.537500000000001</v>
      </c>
      <c r="F10" s="36">
        <v>2241.3000000000002</v>
      </c>
      <c r="G10" s="36">
        <f t="shared" si="1"/>
        <v>84.839155847053036</v>
      </c>
    </row>
    <row r="11" spans="1:7" ht="13.2" outlineLevel="2" x14ac:dyDescent="0.25">
      <c r="A11" s="8" t="s">
        <v>11</v>
      </c>
      <c r="B11" s="9" t="s">
        <v>12</v>
      </c>
      <c r="C11" s="50">
        <v>43700</v>
      </c>
      <c r="D11" s="36">
        <v>18953.900000000001</v>
      </c>
      <c r="E11" s="36">
        <f t="shared" si="0"/>
        <v>43.372768878718539</v>
      </c>
      <c r="F11" s="36">
        <v>21847.4</v>
      </c>
      <c r="G11" s="36">
        <f t="shared" si="1"/>
        <v>86.755861109331093</v>
      </c>
    </row>
    <row r="12" spans="1:7" ht="13.2" outlineLevel="2" x14ac:dyDescent="0.25">
      <c r="A12" s="8" t="s">
        <v>13</v>
      </c>
      <c r="B12" s="9" t="s">
        <v>14</v>
      </c>
      <c r="C12" s="50">
        <v>24500</v>
      </c>
      <c r="D12" s="36">
        <v>28431.7</v>
      </c>
      <c r="E12" s="36">
        <f t="shared" si="0"/>
        <v>116.04775510204081</v>
      </c>
      <c r="F12" s="36">
        <v>22174.6</v>
      </c>
      <c r="G12" s="36">
        <f t="shared" si="1"/>
        <v>128.21741993091194</v>
      </c>
    </row>
    <row r="13" spans="1:7" ht="26.4" outlineLevel="2" x14ac:dyDescent="0.25">
      <c r="A13" s="8" t="s">
        <v>15</v>
      </c>
      <c r="B13" s="9" t="s">
        <v>16</v>
      </c>
      <c r="C13" s="50">
        <v>2000</v>
      </c>
      <c r="D13" s="36">
        <v>415.3</v>
      </c>
      <c r="E13" s="36">
        <f t="shared" si="0"/>
        <v>20.765000000000001</v>
      </c>
      <c r="F13" s="36">
        <v>841.9</v>
      </c>
      <c r="G13" s="36">
        <f t="shared" si="1"/>
        <v>49.328898919111538</v>
      </c>
    </row>
    <row r="14" spans="1:7" ht="13.2" outlineLevel="1" x14ac:dyDescent="0.25">
      <c r="A14" s="5" t="s">
        <v>17</v>
      </c>
      <c r="B14" s="6" t="s">
        <v>18</v>
      </c>
      <c r="C14" s="35">
        <f>C15+C16</f>
        <v>92487.3</v>
      </c>
      <c r="D14" s="35">
        <f>D15+D16</f>
        <v>17507</v>
      </c>
      <c r="E14" s="35">
        <f t="shared" si="0"/>
        <v>18.929085398752044</v>
      </c>
      <c r="F14" s="35">
        <f>F15+F16</f>
        <v>20684.800000000003</v>
      </c>
      <c r="G14" s="35">
        <f t="shared" si="1"/>
        <v>84.637028155940584</v>
      </c>
    </row>
    <row r="15" spans="1:7" ht="13.2" outlineLevel="2" x14ac:dyDescent="0.25">
      <c r="A15" s="8" t="s">
        <v>19</v>
      </c>
      <c r="B15" s="9" t="s">
        <v>20</v>
      </c>
      <c r="C15" s="50">
        <v>19000</v>
      </c>
      <c r="D15" s="36">
        <v>818.9</v>
      </c>
      <c r="E15" s="36">
        <f t="shared" si="0"/>
        <v>4.3099999999999996</v>
      </c>
      <c r="F15" s="36">
        <v>1764.4</v>
      </c>
      <c r="G15" s="36">
        <f t="shared" si="1"/>
        <v>46.412378145545226</v>
      </c>
    </row>
    <row r="16" spans="1:7" ht="13.2" outlineLevel="2" x14ac:dyDescent="0.25">
      <c r="A16" s="8" t="s">
        <v>21</v>
      </c>
      <c r="B16" s="9" t="s">
        <v>22</v>
      </c>
      <c r="C16" s="50">
        <v>73487.3</v>
      </c>
      <c r="D16" s="36">
        <v>16688.099999999999</v>
      </c>
      <c r="E16" s="36">
        <f t="shared" si="0"/>
        <v>22.708821796419244</v>
      </c>
      <c r="F16" s="36">
        <v>18920.400000000001</v>
      </c>
      <c r="G16" s="36">
        <f t="shared" si="1"/>
        <v>88.201623644320406</v>
      </c>
    </row>
    <row r="17" spans="1:7" ht="13.2" outlineLevel="1" x14ac:dyDescent="0.25">
      <c r="A17" s="5" t="s">
        <v>23</v>
      </c>
      <c r="B17" s="6" t="s">
        <v>24</v>
      </c>
      <c r="C17" s="35">
        <f>C18+C19</f>
        <v>7100</v>
      </c>
      <c r="D17" s="35">
        <f>D18+D19</f>
        <v>3050.2</v>
      </c>
      <c r="E17" s="35">
        <f t="shared" si="0"/>
        <v>42.960563380281684</v>
      </c>
      <c r="F17" s="35">
        <f>F18+F19</f>
        <v>3429.5</v>
      </c>
      <c r="G17" s="35">
        <f t="shared" si="1"/>
        <v>88.940078728677634</v>
      </c>
    </row>
    <row r="18" spans="1:7" ht="26.4" outlineLevel="2" x14ac:dyDescent="0.25">
      <c r="A18" s="8" t="s">
        <v>25</v>
      </c>
      <c r="B18" s="10" t="s">
        <v>26</v>
      </c>
      <c r="C18" s="50">
        <v>7050</v>
      </c>
      <c r="D18" s="36">
        <v>3040.2</v>
      </c>
      <c r="E18" s="36">
        <f t="shared" si="0"/>
        <v>43.123404255319144</v>
      </c>
      <c r="F18" s="36">
        <v>3389.5</v>
      </c>
      <c r="G18" s="36">
        <f t="shared" si="1"/>
        <v>89.694645227909717</v>
      </c>
    </row>
    <row r="19" spans="1:7" ht="26.4" outlineLevel="2" x14ac:dyDescent="0.25">
      <c r="A19" s="8" t="s">
        <v>27</v>
      </c>
      <c r="B19" s="10" t="s">
        <v>28</v>
      </c>
      <c r="C19" s="50">
        <v>50</v>
      </c>
      <c r="D19" s="36">
        <v>10</v>
      </c>
      <c r="E19" s="36">
        <f t="shared" si="0"/>
        <v>20</v>
      </c>
      <c r="F19" s="36">
        <v>40</v>
      </c>
      <c r="G19" s="36">
        <f t="shared" si="1"/>
        <v>25</v>
      </c>
    </row>
    <row r="20" spans="1:7" ht="26.4" outlineLevel="1" x14ac:dyDescent="0.25">
      <c r="A20" s="5" t="s">
        <v>29</v>
      </c>
      <c r="B20" s="11" t="s">
        <v>30</v>
      </c>
      <c r="C20" s="49">
        <v>0</v>
      </c>
      <c r="D20" s="35">
        <v>0</v>
      </c>
      <c r="E20" s="35"/>
      <c r="F20" s="35">
        <v>0.1</v>
      </c>
      <c r="G20" s="35">
        <f t="shared" si="1"/>
        <v>0</v>
      </c>
    </row>
    <row r="21" spans="1:7" ht="26.4" outlineLevel="1" x14ac:dyDescent="0.25">
      <c r="A21" s="5" t="s">
        <v>31</v>
      </c>
      <c r="B21" s="11" t="s">
        <v>32</v>
      </c>
      <c r="C21" s="35">
        <f>C22+C23+C24+C25+C26+C27</f>
        <v>97100</v>
      </c>
      <c r="D21" s="35">
        <f>D22+D23+D24+D25+D26+D27</f>
        <v>44130.5</v>
      </c>
      <c r="E21" s="35">
        <f t="shared" si="0"/>
        <v>45.448506694129762</v>
      </c>
      <c r="F21" s="35">
        <f>F22+F23+F24+F25+F26+F27</f>
        <v>40996.800000000003</v>
      </c>
      <c r="G21" s="35">
        <f t="shared" si="1"/>
        <v>107.64376731842485</v>
      </c>
    </row>
    <row r="22" spans="1:7" ht="52.8" outlineLevel="7" x14ac:dyDescent="0.25">
      <c r="A22" s="12" t="s">
        <v>33</v>
      </c>
      <c r="B22" s="13" t="s">
        <v>34</v>
      </c>
      <c r="C22" s="50">
        <v>84000</v>
      </c>
      <c r="D22" s="36">
        <v>36581.9</v>
      </c>
      <c r="E22" s="36">
        <f t="shared" si="0"/>
        <v>43.549880952380953</v>
      </c>
      <c r="F22" s="36">
        <v>35164.5</v>
      </c>
      <c r="G22" s="36">
        <f t="shared" si="1"/>
        <v>104.03076966827341</v>
      </c>
    </row>
    <row r="23" spans="1:7" ht="52.8" outlineLevel="7" x14ac:dyDescent="0.25">
      <c r="A23" s="12" t="s">
        <v>35</v>
      </c>
      <c r="B23" s="10" t="s">
        <v>36</v>
      </c>
      <c r="C23" s="50">
        <v>2000</v>
      </c>
      <c r="D23" s="36">
        <v>683.7</v>
      </c>
      <c r="E23" s="36">
        <f t="shared" si="0"/>
        <v>34.185000000000002</v>
      </c>
      <c r="F23" s="36">
        <v>701.4</v>
      </c>
      <c r="G23" s="36">
        <f t="shared" si="1"/>
        <v>97.476475620188211</v>
      </c>
    </row>
    <row r="24" spans="1:7" ht="52.8" outlineLevel="7" x14ac:dyDescent="0.25">
      <c r="A24" s="12" t="s">
        <v>37</v>
      </c>
      <c r="B24" s="10" t="s">
        <v>38</v>
      </c>
      <c r="C24" s="50">
        <v>900</v>
      </c>
      <c r="D24" s="36">
        <v>329.3</v>
      </c>
      <c r="E24" s="36">
        <f t="shared" si="0"/>
        <v>36.588888888888889</v>
      </c>
      <c r="F24" s="36">
        <v>391</v>
      </c>
      <c r="G24" s="36">
        <f t="shared" si="1"/>
        <v>84.219948849104867</v>
      </c>
    </row>
    <row r="25" spans="1:7" ht="26.4" outlineLevel="7" x14ac:dyDescent="0.25">
      <c r="A25" s="12" t="s">
        <v>39</v>
      </c>
      <c r="B25" s="10" t="s">
        <v>40</v>
      </c>
      <c r="C25" s="50">
        <v>6000</v>
      </c>
      <c r="D25" s="36">
        <v>3207.9</v>
      </c>
      <c r="E25" s="36">
        <f t="shared" si="0"/>
        <v>53.465000000000003</v>
      </c>
      <c r="F25" s="36">
        <v>2958.1</v>
      </c>
      <c r="G25" s="36">
        <f t="shared" si="1"/>
        <v>108.44460971569589</v>
      </c>
    </row>
    <row r="26" spans="1:7" ht="39.6" outlineLevel="7" x14ac:dyDescent="0.25">
      <c r="A26" s="12" t="s">
        <v>41</v>
      </c>
      <c r="B26" s="10" t="s">
        <v>42</v>
      </c>
      <c r="C26" s="50">
        <v>1000</v>
      </c>
      <c r="D26" s="36">
        <v>645.70000000000005</v>
      </c>
      <c r="E26" s="36">
        <f t="shared" si="0"/>
        <v>64.570000000000007</v>
      </c>
      <c r="F26" s="36">
        <v>0</v>
      </c>
      <c r="G26" s="36"/>
    </row>
    <row r="27" spans="1:7" ht="52.8" outlineLevel="7" x14ac:dyDescent="0.25">
      <c r="A27" s="12" t="s">
        <v>222</v>
      </c>
      <c r="B27" s="10" t="s">
        <v>223</v>
      </c>
      <c r="C27" s="50">
        <v>3200</v>
      </c>
      <c r="D27" s="36">
        <v>2682</v>
      </c>
      <c r="E27" s="36">
        <f t="shared" si="0"/>
        <v>83.8125</v>
      </c>
      <c r="F27" s="36">
        <v>1781.8</v>
      </c>
      <c r="G27" s="36">
        <f t="shared" si="1"/>
        <v>150.52194410147041</v>
      </c>
    </row>
    <row r="28" spans="1:7" ht="13.2" outlineLevel="1" x14ac:dyDescent="0.25">
      <c r="A28" s="5" t="s">
        <v>43</v>
      </c>
      <c r="B28" s="6" t="s">
        <v>44</v>
      </c>
      <c r="C28" s="35">
        <f>C29+C30+C31</f>
        <v>1300</v>
      </c>
      <c r="D28" s="35">
        <f>D29+D30+D31</f>
        <v>761.8</v>
      </c>
      <c r="E28" s="35">
        <f t="shared" si="0"/>
        <v>58.599999999999994</v>
      </c>
      <c r="F28" s="35">
        <f>F29+F30+F31</f>
        <v>877.19999999999993</v>
      </c>
      <c r="G28" s="35">
        <f t="shared" si="1"/>
        <v>86.844505243958054</v>
      </c>
    </row>
    <row r="29" spans="1:7" ht="26.4" outlineLevel="3" x14ac:dyDescent="0.25">
      <c r="A29" s="8" t="s">
        <v>45</v>
      </c>
      <c r="B29" s="9" t="s">
        <v>46</v>
      </c>
      <c r="C29" s="50">
        <v>143</v>
      </c>
      <c r="D29" s="36">
        <v>242.6</v>
      </c>
      <c r="E29" s="36">
        <f t="shared" si="0"/>
        <v>169.65034965034965</v>
      </c>
      <c r="F29" s="36">
        <v>147.69999999999999</v>
      </c>
      <c r="G29" s="36">
        <f t="shared" si="1"/>
        <v>164.25186188219365</v>
      </c>
    </row>
    <row r="30" spans="1:7" ht="13.2" outlineLevel="3" x14ac:dyDescent="0.25">
      <c r="A30" s="8" t="s">
        <v>47</v>
      </c>
      <c r="B30" s="9" t="s">
        <v>48</v>
      </c>
      <c r="C30" s="50">
        <v>306.8</v>
      </c>
      <c r="D30" s="36">
        <v>140.19999999999999</v>
      </c>
      <c r="E30" s="36">
        <f t="shared" si="0"/>
        <v>45.697522816166881</v>
      </c>
      <c r="F30" s="36">
        <v>182.2</v>
      </c>
      <c r="G30" s="36">
        <f t="shared" si="1"/>
        <v>76.948408342480789</v>
      </c>
    </row>
    <row r="31" spans="1:7" ht="13.2" outlineLevel="3" x14ac:dyDescent="0.25">
      <c r="A31" s="8" t="s">
        <v>49</v>
      </c>
      <c r="B31" s="9" t="s">
        <v>50</v>
      </c>
      <c r="C31" s="50">
        <v>850.2</v>
      </c>
      <c r="D31" s="36">
        <v>379</v>
      </c>
      <c r="E31" s="36">
        <f t="shared" si="0"/>
        <v>44.577746412608796</v>
      </c>
      <c r="F31" s="36">
        <v>547.29999999999995</v>
      </c>
      <c r="G31" s="36">
        <f t="shared" si="1"/>
        <v>69.249040745477814</v>
      </c>
    </row>
    <row r="32" spans="1:7" ht="13.2" outlineLevel="1" x14ac:dyDescent="0.25">
      <c r="A32" s="5" t="s">
        <v>51</v>
      </c>
      <c r="B32" s="6" t="s">
        <v>221</v>
      </c>
      <c r="C32" s="49">
        <v>10100</v>
      </c>
      <c r="D32" s="35">
        <v>3845</v>
      </c>
      <c r="E32" s="35">
        <f t="shared" si="0"/>
        <v>38.069306930693067</v>
      </c>
      <c r="F32" s="35">
        <v>5943.5</v>
      </c>
      <c r="G32" s="35">
        <f t="shared" si="1"/>
        <v>64.692521241692603</v>
      </c>
    </row>
    <row r="33" spans="1:7" ht="13.2" outlineLevel="1" x14ac:dyDescent="0.25">
      <c r="A33" s="5" t="s">
        <v>52</v>
      </c>
      <c r="B33" s="6" t="s">
        <v>53</v>
      </c>
      <c r="C33" s="35">
        <f>C34+C35+C36+C37+C38</f>
        <v>5300</v>
      </c>
      <c r="D33" s="35">
        <f>D34+D35+D36+D37+D38</f>
        <v>4575.7</v>
      </c>
      <c r="E33" s="35">
        <f t="shared" si="0"/>
        <v>86.333962264150941</v>
      </c>
      <c r="F33" s="35">
        <f>F34+F35+F36+F37+F38</f>
        <v>7176.7</v>
      </c>
      <c r="G33" s="35">
        <f t="shared" si="1"/>
        <v>63.757715941867431</v>
      </c>
    </row>
    <row r="34" spans="1:7" ht="66" outlineLevel="7" x14ac:dyDescent="0.25">
      <c r="A34" s="14" t="s">
        <v>203</v>
      </c>
      <c r="B34" s="15" t="s">
        <v>54</v>
      </c>
      <c r="C34" s="50">
        <v>2300</v>
      </c>
      <c r="D34" s="36">
        <v>3546.8</v>
      </c>
      <c r="E34" s="36">
        <f t="shared" si="0"/>
        <v>154.20869565217393</v>
      </c>
      <c r="F34" s="36">
        <v>5091.8</v>
      </c>
      <c r="G34" s="36">
        <f t="shared" si="1"/>
        <v>69.657095722534265</v>
      </c>
    </row>
    <row r="35" spans="1:7" ht="66" outlineLevel="7" x14ac:dyDescent="0.25">
      <c r="A35" s="14" t="s">
        <v>205</v>
      </c>
      <c r="B35" s="16" t="s">
        <v>175</v>
      </c>
      <c r="C35" s="50">
        <v>0</v>
      </c>
      <c r="D35" s="36">
        <v>16.7</v>
      </c>
      <c r="E35" s="36"/>
      <c r="F35" s="36">
        <v>0</v>
      </c>
      <c r="G35" s="36"/>
    </row>
    <row r="36" spans="1:7" ht="39.6" outlineLevel="7" x14ac:dyDescent="0.25">
      <c r="A36" s="17" t="s">
        <v>204</v>
      </c>
      <c r="B36" s="18" t="s">
        <v>55</v>
      </c>
      <c r="C36" s="50">
        <v>2900</v>
      </c>
      <c r="D36" s="36">
        <v>982</v>
      </c>
      <c r="E36" s="36">
        <f t="shared" si="0"/>
        <v>33.862068965517238</v>
      </c>
      <c r="F36" s="36">
        <v>2007</v>
      </c>
      <c r="G36" s="36">
        <f t="shared" si="1"/>
        <v>48.928749377179869</v>
      </c>
    </row>
    <row r="37" spans="1:7" ht="39.6" outlineLevel="7" x14ac:dyDescent="0.25">
      <c r="A37" s="37" t="s">
        <v>227</v>
      </c>
      <c r="B37" s="18" t="s">
        <v>257</v>
      </c>
      <c r="C37" s="50">
        <v>0</v>
      </c>
      <c r="D37" s="36">
        <v>0</v>
      </c>
      <c r="E37" s="36"/>
      <c r="F37" s="36">
        <v>0</v>
      </c>
      <c r="G37" s="36"/>
    </row>
    <row r="38" spans="1:7" ht="52.8" outlineLevel="7" x14ac:dyDescent="0.25">
      <c r="A38" s="19" t="s">
        <v>185</v>
      </c>
      <c r="B38" s="10" t="s">
        <v>195</v>
      </c>
      <c r="C38" s="50">
        <v>100</v>
      </c>
      <c r="D38" s="36">
        <v>30.2</v>
      </c>
      <c r="E38" s="36">
        <f t="shared" si="0"/>
        <v>30.2</v>
      </c>
      <c r="F38" s="36">
        <v>77.900000000000006</v>
      </c>
      <c r="G38" s="36">
        <f t="shared" si="1"/>
        <v>38.767650834403078</v>
      </c>
    </row>
    <row r="39" spans="1:7" ht="13.2" outlineLevel="1" x14ac:dyDescent="0.25">
      <c r="A39" s="5" t="s">
        <v>56</v>
      </c>
      <c r="B39" s="6" t="s">
        <v>57</v>
      </c>
      <c r="C39" s="49">
        <v>5000</v>
      </c>
      <c r="D39" s="35">
        <v>2313.6999999999998</v>
      </c>
      <c r="E39" s="35">
        <f t="shared" si="0"/>
        <v>46.274000000000001</v>
      </c>
      <c r="F39" s="35">
        <v>3570.5</v>
      </c>
      <c r="G39" s="35">
        <f t="shared" si="1"/>
        <v>64.800448116510296</v>
      </c>
    </row>
    <row r="40" spans="1:7" ht="13.2" outlineLevel="1" x14ac:dyDescent="0.25">
      <c r="A40" s="5" t="s">
        <v>58</v>
      </c>
      <c r="B40" s="6" t="s">
        <v>59</v>
      </c>
      <c r="C40" s="35">
        <f>C41+C42</f>
        <v>0</v>
      </c>
      <c r="D40" s="35">
        <f>D41+D42</f>
        <v>424.5</v>
      </c>
      <c r="E40" s="35"/>
      <c r="F40" s="35">
        <f>F41+F42</f>
        <v>3</v>
      </c>
      <c r="G40" s="35">
        <f t="shared" si="1"/>
        <v>14150</v>
      </c>
    </row>
    <row r="41" spans="1:7" ht="13.2" outlineLevel="7" x14ac:dyDescent="0.25">
      <c r="A41" s="12" t="s">
        <v>212</v>
      </c>
      <c r="B41" s="9" t="s">
        <v>210</v>
      </c>
      <c r="C41" s="36">
        <v>0</v>
      </c>
      <c r="D41" s="36">
        <v>-47.7</v>
      </c>
      <c r="E41" s="36"/>
      <c r="F41" s="36">
        <v>3</v>
      </c>
      <c r="G41" s="36"/>
    </row>
    <row r="42" spans="1:7" ht="13.2" outlineLevel="7" x14ac:dyDescent="0.25">
      <c r="A42" s="12" t="s">
        <v>211</v>
      </c>
      <c r="B42" s="9" t="s">
        <v>59</v>
      </c>
      <c r="C42" s="36">
        <v>0</v>
      </c>
      <c r="D42" s="36">
        <v>472.2</v>
      </c>
      <c r="E42" s="36"/>
      <c r="F42" s="36">
        <v>0</v>
      </c>
      <c r="G42" s="36"/>
    </row>
    <row r="43" spans="1:7" ht="13.2" x14ac:dyDescent="0.25">
      <c r="A43" s="5" t="s">
        <v>60</v>
      </c>
      <c r="B43" s="6" t="s">
        <v>61</v>
      </c>
      <c r="C43" s="35">
        <f>C44+C106+C108</f>
        <v>970584.4</v>
      </c>
      <c r="D43" s="35">
        <f>D44+D106+D107+D108</f>
        <v>455544.4</v>
      </c>
      <c r="E43" s="35">
        <f t="shared" si="0"/>
        <v>46.935063040370316</v>
      </c>
      <c r="F43" s="35">
        <f>F44+F106+F107+F108</f>
        <v>380471.39999999997</v>
      </c>
      <c r="G43" s="35">
        <f t="shared" si="1"/>
        <v>119.7315750934236</v>
      </c>
    </row>
    <row r="44" spans="1:7" ht="26.4" outlineLevel="1" x14ac:dyDescent="0.25">
      <c r="A44" s="5" t="s">
        <v>62</v>
      </c>
      <c r="B44" s="6" t="s">
        <v>63</v>
      </c>
      <c r="C44" s="35">
        <f>C45+C51+C78+C101</f>
        <v>970554.4</v>
      </c>
      <c r="D44" s="35">
        <f>D45+D51+D78+D101</f>
        <v>456957.2</v>
      </c>
      <c r="E44" s="35">
        <f t="shared" si="0"/>
        <v>47.082080097725587</v>
      </c>
      <c r="F44" s="35">
        <f>F45+F51+F78+F101</f>
        <v>381073.6</v>
      </c>
      <c r="G44" s="35">
        <f t="shared" si="1"/>
        <v>119.91310864882796</v>
      </c>
    </row>
    <row r="45" spans="1:7" ht="13.2" outlineLevel="1" x14ac:dyDescent="0.25">
      <c r="A45" s="5" t="s">
        <v>183</v>
      </c>
      <c r="B45" s="6" t="s">
        <v>213</v>
      </c>
      <c r="C45" s="35">
        <f>C46+C47+C48+C49+C50</f>
        <v>4564</v>
      </c>
      <c r="D45" s="35">
        <f>D46+D47+D48+D49+D50</f>
        <v>4564</v>
      </c>
      <c r="E45" s="35">
        <f t="shared" si="0"/>
        <v>100</v>
      </c>
      <c r="F45" s="35">
        <f>F46+F47+F48</f>
        <v>1898.7</v>
      </c>
      <c r="G45" s="35">
        <f t="shared" si="1"/>
        <v>240.37499341654816</v>
      </c>
    </row>
    <row r="46" spans="1:7" ht="52.8" hidden="1" customHeight="1" outlineLevel="1" x14ac:dyDescent="0.25">
      <c r="A46" s="8" t="s">
        <v>243</v>
      </c>
      <c r="B46" s="9" t="s">
        <v>244</v>
      </c>
      <c r="C46" s="36">
        <v>0</v>
      </c>
      <c r="D46" s="36">
        <v>0</v>
      </c>
      <c r="E46" s="36" t="e">
        <f t="shared" si="0"/>
        <v>#DIV/0!</v>
      </c>
      <c r="F46" s="36">
        <v>0</v>
      </c>
      <c r="G46" s="36" t="e">
        <f t="shared" si="1"/>
        <v>#DIV/0!</v>
      </c>
    </row>
    <row r="47" spans="1:7" s="22" customFormat="1" ht="39.6" outlineLevel="1" x14ac:dyDescent="0.25">
      <c r="A47" s="20" t="s">
        <v>231</v>
      </c>
      <c r="B47" s="21" t="s">
        <v>232</v>
      </c>
      <c r="C47" s="48">
        <v>4564</v>
      </c>
      <c r="D47" s="44">
        <v>4564</v>
      </c>
      <c r="E47" s="44">
        <f t="shared" si="0"/>
        <v>100</v>
      </c>
      <c r="F47" s="44">
        <v>1898.7</v>
      </c>
      <c r="G47" s="44">
        <f t="shared" si="1"/>
        <v>240.37499341654816</v>
      </c>
    </row>
    <row r="48" spans="1:7" s="22" customFormat="1" ht="39.6" hidden="1" customHeight="1" outlineLevel="1" x14ac:dyDescent="0.25">
      <c r="A48" s="20" t="s">
        <v>247</v>
      </c>
      <c r="B48" s="21" t="s">
        <v>248</v>
      </c>
      <c r="C48" s="44">
        <v>0</v>
      </c>
      <c r="D48" s="44"/>
      <c r="E48" s="44" t="e">
        <f t="shared" si="0"/>
        <v>#DIV/0!</v>
      </c>
      <c r="F48" s="44">
        <v>0</v>
      </c>
      <c r="G48" s="44" t="e">
        <f t="shared" si="1"/>
        <v>#DIV/0!</v>
      </c>
    </row>
    <row r="49" spans="1:7" s="22" customFormat="1" ht="39.6" hidden="1" customHeight="1" outlineLevel="1" x14ac:dyDescent="0.25">
      <c r="A49" s="20" t="s">
        <v>252</v>
      </c>
      <c r="B49" s="21" t="s">
        <v>261</v>
      </c>
      <c r="C49" s="44">
        <v>0</v>
      </c>
      <c r="D49" s="44"/>
      <c r="E49" s="44" t="e">
        <f t="shared" si="0"/>
        <v>#DIV/0!</v>
      </c>
      <c r="F49" s="44">
        <v>0</v>
      </c>
      <c r="G49" s="44" t="e">
        <f t="shared" si="1"/>
        <v>#DIV/0!</v>
      </c>
    </row>
    <row r="50" spans="1:7" s="22" customFormat="1" ht="66" hidden="1" customHeight="1" outlineLevel="1" x14ac:dyDescent="0.25">
      <c r="A50" s="20" t="s">
        <v>253</v>
      </c>
      <c r="B50" s="21" t="s">
        <v>254</v>
      </c>
      <c r="C50" s="44">
        <v>0</v>
      </c>
      <c r="D50" s="44"/>
      <c r="E50" s="44" t="e">
        <f t="shared" si="0"/>
        <v>#DIV/0!</v>
      </c>
      <c r="F50" s="44">
        <v>0</v>
      </c>
      <c r="G50" s="44" t="e">
        <f t="shared" si="1"/>
        <v>#DIV/0!</v>
      </c>
    </row>
    <row r="51" spans="1:7" ht="26.4" outlineLevel="2" x14ac:dyDescent="0.25">
      <c r="A51" s="5" t="s">
        <v>184</v>
      </c>
      <c r="B51" s="11" t="s">
        <v>196</v>
      </c>
      <c r="C51" s="45">
        <f>C52+C55+C56+C57+C58+C59+C60+C62+C63+C64+C65+C66+C67+C68+C69+C70+C71+C72+C73+C74+C76+C77</f>
        <v>233087</v>
      </c>
      <c r="D51" s="45">
        <f>D52+D55+D56+D57+D58+D59+D60+D62+D63+D64+D65+D66+D67+D68+D69+D70+D71+D72+D73+D74+D76+D77</f>
        <v>57682.899999999994</v>
      </c>
      <c r="E51" s="45">
        <f t="shared" si="0"/>
        <v>24.747369008138591</v>
      </c>
      <c r="F51" s="45">
        <f>F52+F55+F56+F57+F58+F59+F60+F62+F63+F64+F65+F66+F67+F68+F69+F70+F71+F72+F73+F74+F76+F77</f>
        <v>26902.9</v>
      </c>
      <c r="G51" s="45">
        <f t="shared" si="1"/>
        <v>214.41145750086417</v>
      </c>
    </row>
    <row r="52" spans="1:7" s="57" customFormat="1" ht="22.8" customHeight="1" outlineLevel="2" x14ac:dyDescent="0.25">
      <c r="A52" s="47" t="s">
        <v>218</v>
      </c>
      <c r="B52" s="55" t="s">
        <v>278</v>
      </c>
      <c r="C52" s="56">
        <v>19287</v>
      </c>
      <c r="D52" s="56">
        <v>11567.1</v>
      </c>
      <c r="E52" s="56">
        <f t="shared" si="0"/>
        <v>59.973557318400992</v>
      </c>
      <c r="F52" s="56">
        <v>9643.5</v>
      </c>
      <c r="G52" s="56">
        <f t="shared" si="1"/>
        <v>119.94711463680198</v>
      </c>
    </row>
    <row r="53" spans="1:7" s="57" customFormat="1" ht="25.5" hidden="1" customHeight="1" outlineLevel="2" x14ac:dyDescent="0.25">
      <c r="A53" s="47" t="s">
        <v>249</v>
      </c>
      <c r="B53" s="55" t="s">
        <v>250</v>
      </c>
      <c r="C53" s="56">
        <v>0</v>
      </c>
      <c r="D53" s="56">
        <v>0</v>
      </c>
      <c r="E53" s="56" t="e">
        <f t="shared" si="0"/>
        <v>#DIV/0!</v>
      </c>
      <c r="F53" s="56">
        <v>0</v>
      </c>
      <c r="G53" s="56" t="e">
        <f t="shared" si="1"/>
        <v>#DIV/0!</v>
      </c>
    </row>
    <row r="54" spans="1:7" s="57" customFormat="1" ht="38.25" hidden="1" customHeight="1" outlineLevel="2" x14ac:dyDescent="0.25">
      <c r="A54" s="58" t="s">
        <v>264</v>
      </c>
      <c r="B54" s="59" t="s">
        <v>265</v>
      </c>
      <c r="C54" s="56">
        <v>0</v>
      </c>
      <c r="D54" s="56">
        <v>0</v>
      </c>
      <c r="E54" s="56" t="e">
        <f t="shared" si="0"/>
        <v>#DIV/0!</v>
      </c>
      <c r="F54" s="56">
        <v>0</v>
      </c>
      <c r="G54" s="56" t="e">
        <f t="shared" si="1"/>
        <v>#DIV/0!</v>
      </c>
    </row>
    <row r="55" spans="1:7" s="57" customFormat="1" ht="34.200000000000003" customHeight="1" outlineLevel="2" x14ac:dyDescent="0.25">
      <c r="A55" s="58" t="s">
        <v>279</v>
      </c>
      <c r="B55" s="59" t="s">
        <v>280</v>
      </c>
      <c r="C55" s="56">
        <v>8000</v>
      </c>
      <c r="D55" s="56">
        <v>0</v>
      </c>
      <c r="E55" s="56">
        <f t="shared" si="0"/>
        <v>0</v>
      </c>
      <c r="F55" s="56">
        <v>0</v>
      </c>
      <c r="G55" s="56"/>
    </row>
    <row r="56" spans="1:7" s="57" customFormat="1" ht="58.2" customHeight="1" outlineLevel="2" x14ac:dyDescent="0.25">
      <c r="A56" s="58" t="s">
        <v>281</v>
      </c>
      <c r="B56" s="59" t="s">
        <v>282</v>
      </c>
      <c r="C56" s="56">
        <v>20000</v>
      </c>
      <c r="D56" s="56">
        <v>0</v>
      </c>
      <c r="E56" s="56">
        <f t="shared" si="0"/>
        <v>0</v>
      </c>
      <c r="F56" s="56">
        <v>0</v>
      </c>
      <c r="G56" s="56"/>
    </row>
    <row r="57" spans="1:7" s="57" customFormat="1" ht="25.5" customHeight="1" outlineLevel="2" x14ac:dyDescent="0.25">
      <c r="A57" s="47" t="s">
        <v>192</v>
      </c>
      <c r="B57" s="60" t="s">
        <v>193</v>
      </c>
      <c r="C57" s="61"/>
      <c r="D57" s="61">
        <v>0</v>
      </c>
      <c r="E57" s="61"/>
      <c r="F57" s="61">
        <v>0</v>
      </c>
      <c r="G57" s="61"/>
    </row>
    <row r="58" spans="1:7" s="57" customFormat="1" ht="38.25" customHeight="1" outlineLevel="2" x14ac:dyDescent="0.25">
      <c r="A58" s="47" t="s">
        <v>233</v>
      </c>
      <c r="B58" s="60" t="s">
        <v>234</v>
      </c>
      <c r="C58" s="61">
        <v>45318.400000000001</v>
      </c>
      <c r="D58" s="61">
        <v>0</v>
      </c>
      <c r="E58" s="61">
        <f t="shared" si="0"/>
        <v>0</v>
      </c>
      <c r="F58" s="61">
        <v>0</v>
      </c>
      <c r="G58" s="61"/>
    </row>
    <row r="59" spans="1:7" s="57" customFormat="1" ht="30.6" customHeight="1" outlineLevel="2" x14ac:dyDescent="0.25">
      <c r="A59" s="47" t="s">
        <v>255</v>
      </c>
      <c r="B59" s="60" t="s">
        <v>256</v>
      </c>
      <c r="C59" s="61">
        <v>1368.5</v>
      </c>
      <c r="D59" s="61">
        <v>1367.5</v>
      </c>
      <c r="E59" s="61">
        <f t="shared" si="0"/>
        <v>99.926927292656202</v>
      </c>
      <c r="F59" s="56">
        <v>0</v>
      </c>
      <c r="G59" s="61"/>
    </row>
    <row r="60" spans="1:7" s="57" customFormat="1" ht="53.4" customHeight="1" outlineLevel="2" x14ac:dyDescent="0.25">
      <c r="A60" s="47" t="s">
        <v>283</v>
      </c>
      <c r="B60" s="60" t="s">
        <v>284</v>
      </c>
      <c r="C60" s="61">
        <v>5508.7</v>
      </c>
      <c r="D60" s="61">
        <v>0</v>
      </c>
      <c r="E60" s="61">
        <f t="shared" si="0"/>
        <v>0</v>
      </c>
      <c r="F60" s="56">
        <v>0</v>
      </c>
      <c r="G60" s="61"/>
    </row>
    <row r="61" spans="1:7" s="57" customFormat="1" ht="45.6" customHeight="1" outlineLevel="2" x14ac:dyDescent="0.25">
      <c r="A61" s="47" t="s">
        <v>297</v>
      </c>
      <c r="B61" s="60" t="s">
        <v>298</v>
      </c>
      <c r="C61" s="61">
        <v>0</v>
      </c>
      <c r="D61" s="61">
        <v>100</v>
      </c>
      <c r="E61" s="61"/>
      <c r="F61" s="56">
        <v>0</v>
      </c>
      <c r="G61" s="61"/>
    </row>
    <row r="62" spans="1:7" s="57" customFormat="1" ht="44.4" customHeight="1" outlineLevel="2" x14ac:dyDescent="0.25">
      <c r="A62" s="47" t="s">
        <v>268</v>
      </c>
      <c r="B62" s="60" t="s">
        <v>269</v>
      </c>
      <c r="C62" s="61"/>
      <c r="D62" s="61">
        <v>0</v>
      </c>
      <c r="E62" s="61"/>
      <c r="F62" s="56">
        <v>0</v>
      </c>
      <c r="G62" s="61"/>
    </row>
    <row r="63" spans="1:7" s="57" customFormat="1" ht="12.75" customHeight="1" outlineLevel="2" x14ac:dyDescent="0.25">
      <c r="A63" s="47" t="s">
        <v>235</v>
      </c>
      <c r="B63" s="60" t="s">
        <v>236</v>
      </c>
      <c r="C63" s="61"/>
      <c r="D63" s="61"/>
      <c r="E63" s="61"/>
      <c r="F63" s="56">
        <v>9174</v>
      </c>
      <c r="G63" s="61">
        <f t="shared" si="1"/>
        <v>0</v>
      </c>
    </row>
    <row r="64" spans="1:7" s="57" customFormat="1" ht="44.4" customHeight="1" outlineLevel="2" x14ac:dyDescent="0.25">
      <c r="A64" s="47" t="s">
        <v>270</v>
      </c>
      <c r="B64" s="60" t="s">
        <v>271</v>
      </c>
      <c r="C64" s="61">
        <v>1967.9</v>
      </c>
      <c r="D64" s="61">
        <v>0</v>
      </c>
      <c r="E64" s="61">
        <f t="shared" si="0"/>
        <v>0</v>
      </c>
      <c r="F64" s="56">
        <v>0</v>
      </c>
      <c r="G64" s="61"/>
    </row>
    <row r="65" spans="1:7" s="57" customFormat="1" ht="19.8" customHeight="1" outlineLevel="2" x14ac:dyDescent="0.25">
      <c r="A65" s="47" t="s">
        <v>237</v>
      </c>
      <c r="B65" s="60" t="s">
        <v>285</v>
      </c>
      <c r="C65" s="61">
        <v>31334.9</v>
      </c>
      <c r="D65" s="61">
        <v>11856</v>
      </c>
      <c r="E65" s="61">
        <f t="shared" si="0"/>
        <v>37.836406052037823</v>
      </c>
      <c r="F65" s="56">
        <v>0</v>
      </c>
      <c r="G65" s="61"/>
    </row>
    <row r="66" spans="1:7" s="57" customFormat="1" ht="30.6" customHeight="1" outlineLevel="2" x14ac:dyDescent="0.25">
      <c r="A66" s="47" t="s">
        <v>240</v>
      </c>
      <c r="B66" s="51" t="s">
        <v>258</v>
      </c>
      <c r="C66" s="61">
        <v>12000</v>
      </c>
      <c r="D66" s="61">
        <f>3600+6264.5</f>
        <v>9864.5</v>
      </c>
      <c r="E66" s="61">
        <f t="shared" si="0"/>
        <v>82.204166666666666</v>
      </c>
      <c r="F66" s="56">
        <v>3600</v>
      </c>
      <c r="G66" s="61">
        <f t="shared" si="1"/>
        <v>274.01388888888886</v>
      </c>
    </row>
    <row r="67" spans="1:7" s="57" customFormat="1" ht="30.6" customHeight="1" outlineLevel="2" x14ac:dyDescent="0.25">
      <c r="A67" s="47" t="s">
        <v>299</v>
      </c>
      <c r="B67" s="51" t="s">
        <v>300</v>
      </c>
      <c r="C67" s="61">
        <v>0</v>
      </c>
      <c r="D67" s="61">
        <v>6749.6</v>
      </c>
      <c r="E67" s="61"/>
      <c r="F67" s="56">
        <v>0</v>
      </c>
      <c r="G67" s="61"/>
    </row>
    <row r="68" spans="1:7" s="57" customFormat="1" ht="30.6" customHeight="1" outlineLevel="2" x14ac:dyDescent="0.25">
      <c r="A68" s="47" t="s">
        <v>286</v>
      </c>
      <c r="B68" s="51" t="s">
        <v>287</v>
      </c>
      <c r="C68" s="61">
        <v>61832.4</v>
      </c>
      <c r="D68" s="61">
        <v>11238</v>
      </c>
      <c r="E68" s="61">
        <f t="shared" si="0"/>
        <v>18.174937411454188</v>
      </c>
      <c r="F68" s="56">
        <v>0</v>
      </c>
      <c r="G68" s="61"/>
    </row>
    <row r="69" spans="1:7" s="57" customFormat="1" ht="42.6" customHeight="1" outlineLevel="7" x14ac:dyDescent="0.25">
      <c r="A69" s="47" t="s">
        <v>172</v>
      </c>
      <c r="B69" s="60" t="s">
        <v>67</v>
      </c>
      <c r="C69" s="61">
        <v>7149.7</v>
      </c>
      <c r="D69" s="61">
        <v>0</v>
      </c>
      <c r="E69" s="61">
        <f t="shared" si="0"/>
        <v>0</v>
      </c>
      <c r="F69" s="56">
        <v>4000</v>
      </c>
      <c r="G69" s="61">
        <f t="shared" si="1"/>
        <v>0</v>
      </c>
    </row>
    <row r="70" spans="1:7" s="57" customFormat="1" ht="25.8" customHeight="1" outlineLevel="7" x14ac:dyDescent="0.25">
      <c r="A70" s="52" t="s">
        <v>176</v>
      </c>
      <c r="B70" s="53" t="s">
        <v>177</v>
      </c>
      <c r="C70" s="61">
        <v>1425.9</v>
      </c>
      <c r="D70" s="61">
        <v>0</v>
      </c>
      <c r="E70" s="61">
        <f t="shared" si="0"/>
        <v>0</v>
      </c>
      <c r="F70" s="56">
        <v>447.9</v>
      </c>
      <c r="G70" s="61">
        <f t="shared" si="1"/>
        <v>0</v>
      </c>
    </row>
    <row r="71" spans="1:7" s="57" customFormat="1" ht="48" customHeight="1" outlineLevel="7" x14ac:dyDescent="0.25">
      <c r="A71" s="52" t="s">
        <v>288</v>
      </c>
      <c r="B71" s="53" t="s">
        <v>289</v>
      </c>
      <c r="C71" s="61">
        <v>2400</v>
      </c>
      <c r="D71" s="61">
        <v>2400</v>
      </c>
      <c r="E71" s="61">
        <f t="shared" ref="E71:E109" si="2">D71/C71*100</f>
        <v>100</v>
      </c>
      <c r="F71" s="56">
        <v>0</v>
      </c>
      <c r="G71" s="61"/>
    </row>
    <row r="72" spans="1:7" s="57" customFormat="1" ht="37.799999999999997" customHeight="1" outlineLevel="7" x14ac:dyDescent="0.25">
      <c r="A72" s="52" t="s">
        <v>290</v>
      </c>
      <c r="B72" s="53" t="s">
        <v>291</v>
      </c>
      <c r="C72" s="61">
        <v>1000</v>
      </c>
      <c r="D72" s="61">
        <v>1000</v>
      </c>
      <c r="E72" s="61">
        <f t="shared" si="2"/>
        <v>100</v>
      </c>
      <c r="F72" s="56">
        <v>0</v>
      </c>
      <c r="G72" s="61"/>
    </row>
    <row r="73" spans="1:7" s="57" customFormat="1" ht="33.6" customHeight="1" outlineLevel="7" x14ac:dyDescent="0.25">
      <c r="A73" s="52" t="s">
        <v>292</v>
      </c>
      <c r="B73" s="53" t="s">
        <v>293</v>
      </c>
      <c r="C73" s="61">
        <v>10000</v>
      </c>
      <c r="D73" s="61">
        <v>0</v>
      </c>
      <c r="E73" s="61">
        <f t="shared" si="2"/>
        <v>0</v>
      </c>
      <c r="F73" s="56">
        <v>0</v>
      </c>
      <c r="G73" s="61"/>
    </row>
    <row r="74" spans="1:7" s="57" customFormat="1" ht="33.6" customHeight="1" outlineLevel="7" x14ac:dyDescent="0.25">
      <c r="A74" s="52" t="s">
        <v>294</v>
      </c>
      <c r="B74" s="53" t="s">
        <v>295</v>
      </c>
      <c r="C74" s="61">
        <v>1000</v>
      </c>
      <c r="D74" s="61">
        <v>0</v>
      </c>
      <c r="E74" s="61">
        <f t="shared" si="2"/>
        <v>0</v>
      </c>
      <c r="F74" s="56">
        <v>0</v>
      </c>
      <c r="G74" s="61"/>
    </row>
    <row r="75" spans="1:7" s="57" customFormat="1" ht="54" hidden="1" customHeight="1" outlineLevel="7" x14ac:dyDescent="0.25">
      <c r="A75" s="52" t="s">
        <v>251</v>
      </c>
      <c r="B75" s="53" t="s">
        <v>296</v>
      </c>
      <c r="C75" s="61"/>
      <c r="D75" s="61"/>
      <c r="E75" s="61" t="e">
        <f t="shared" si="2"/>
        <v>#DIV/0!</v>
      </c>
      <c r="F75" s="56">
        <v>0</v>
      </c>
      <c r="G75" s="61"/>
    </row>
    <row r="76" spans="1:7" s="57" customFormat="1" ht="82.2" customHeight="1" outlineLevel="7" x14ac:dyDescent="0.25">
      <c r="A76" s="52" t="s">
        <v>239</v>
      </c>
      <c r="B76" s="54" t="s">
        <v>238</v>
      </c>
      <c r="C76" s="61">
        <v>142.6</v>
      </c>
      <c r="D76" s="61">
        <v>149.5</v>
      </c>
      <c r="E76" s="61">
        <f t="shared" si="2"/>
        <v>104.83870967741935</v>
      </c>
      <c r="F76" s="56">
        <v>0</v>
      </c>
      <c r="G76" s="61"/>
    </row>
    <row r="77" spans="1:7" s="57" customFormat="1" ht="39.6" customHeight="1" outlineLevel="7" x14ac:dyDescent="0.25">
      <c r="A77" s="52" t="s">
        <v>245</v>
      </c>
      <c r="B77" s="54" t="s">
        <v>246</v>
      </c>
      <c r="C77" s="61">
        <v>3351</v>
      </c>
      <c r="D77" s="61">
        <v>1490.7</v>
      </c>
      <c r="E77" s="61">
        <f t="shared" si="2"/>
        <v>44.485228290062665</v>
      </c>
      <c r="F77" s="56">
        <v>37.5</v>
      </c>
      <c r="G77" s="61">
        <f t="shared" ref="G77:G109" si="3">D77/F77*100</f>
        <v>3975.2000000000003</v>
      </c>
    </row>
    <row r="78" spans="1:7" ht="13.2" outlineLevel="2" x14ac:dyDescent="0.25">
      <c r="A78" s="5" t="s">
        <v>64</v>
      </c>
      <c r="B78" s="6" t="s">
        <v>197</v>
      </c>
      <c r="C78" s="35">
        <f>C79+C80+C81+C82+C83+C84+C85+C86+C87+C88+C89+C90+C91+C92+C93+C94+C95+C96+C97+C98+C99+C100</f>
        <v>732903.4</v>
      </c>
      <c r="D78" s="35">
        <f>D79+D80+D81+D82+D83+D84+D85+D86+D87+D88+D89+D90+D91+D92+D93+D94+D95+D96+D97+D98+D99+D100</f>
        <v>393585.5</v>
      </c>
      <c r="E78" s="35">
        <f t="shared" si="2"/>
        <v>53.702234155278852</v>
      </c>
      <c r="F78" s="35">
        <f>F79+F80+F81+F82+F83+F84+F85+F86+F87+F88+F89+F90+F91+F92+F93+F94+F95+F96+F97+F98+F99+F100</f>
        <v>352260.1</v>
      </c>
      <c r="G78" s="35">
        <f t="shared" si="3"/>
        <v>111.73150180789706</v>
      </c>
    </row>
    <row r="79" spans="1:7" s="4" customFormat="1" ht="52.8" outlineLevel="2" x14ac:dyDescent="0.25">
      <c r="A79" s="8" t="s">
        <v>157</v>
      </c>
      <c r="B79" s="10" t="s">
        <v>68</v>
      </c>
      <c r="C79" s="36">
        <v>5036.2</v>
      </c>
      <c r="D79" s="36">
        <v>2160.8000000000002</v>
      </c>
      <c r="E79" s="36">
        <f t="shared" si="2"/>
        <v>42.905365156268623</v>
      </c>
      <c r="F79" s="36">
        <v>2185.1999999999998</v>
      </c>
      <c r="G79" s="36">
        <f t="shared" si="3"/>
        <v>98.8833974006956</v>
      </c>
    </row>
    <row r="80" spans="1:7" s="4" customFormat="1" ht="39.6" outlineLevel="2" x14ac:dyDescent="0.25">
      <c r="A80" s="8" t="s">
        <v>224</v>
      </c>
      <c r="B80" s="10" t="s">
        <v>259</v>
      </c>
      <c r="C80" s="36">
        <v>60.4</v>
      </c>
      <c r="D80" s="36">
        <v>0</v>
      </c>
      <c r="E80" s="36">
        <f t="shared" si="2"/>
        <v>0</v>
      </c>
      <c r="F80" s="36">
        <v>0</v>
      </c>
      <c r="G80" s="36"/>
    </row>
    <row r="81" spans="1:7" s="4" customFormat="1" ht="26.4" outlineLevel="2" x14ac:dyDescent="0.25">
      <c r="A81" s="8" t="s">
        <v>158</v>
      </c>
      <c r="B81" s="10" t="s">
        <v>69</v>
      </c>
      <c r="C81" s="36">
        <v>46071</v>
      </c>
      <c r="D81" s="36">
        <v>29471.8</v>
      </c>
      <c r="E81" s="36">
        <f t="shared" si="2"/>
        <v>63.970393523040528</v>
      </c>
      <c r="F81" s="36">
        <v>30804.1</v>
      </c>
      <c r="G81" s="36">
        <f t="shared" si="3"/>
        <v>95.674926389668911</v>
      </c>
    </row>
    <row r="82" spans="1:7" s="4" customFormat="1" ht="52.8" outlineLevel="2" x14ac:dyDescent="0.25">
      <c r="A82" s="8" t="s">
        <v>159</v>
      </c>
      <c r="B82" s="13" t="s">
        <v>73</v>
      </c>
      <c r="C82" s="36">
        <v>11836.2</v>
      </c>
      <c r="D82" s="36">
        <v>9526.5</v>
      </c>
      <c r="E82" s="36">
        <f t="shared" si="2"/>
        <v>80.486135753028847</v>
      </c>
      <c r="F82" s="36">
        <v>7272</v>
      </c>
      <c r="G82" s="36">
        <f t="shared" si="3"/>
        <v>131.00247524752476</v>
      </c>
    </row>
    <row r="83" spans="1:7" s="4" customFormat="1" ht="60.6" customHeight="1" outlineLevel="2" x14ac:dyDescent="0.25">
      <c r="A83" s="8" t="s">
        <v>160</v>
      </c>
      <c r="B83" s="13" t="s">
        <v>74</v>
      </c>
      <c r="C83" s="36">
        <v>4262.3999999999996</v>
      </c>
      <c r="D83" s="36">
        <v>1800</v>
      </c>
      <c r="E83" s="36">
        <f t="shared" si="2"/>
        <v>42.229729729729733</v>
      </c>
      <c r="F83" s="36">
        <v>1950</v>
      </c>
      <c r="G83" s="36">
        <f t="shared" si="3"/>
        <v>92.307692307692307</v>
      </c>
    </row>
    <row r="84" spans="1:7" s="4" customFormat="1" ht="32.4" customHeight="1" outlineLevel="2" x14ac:dyDescent="0.25">
      <c r="A84" s="8" t="s">
        <v>161</v>
      </c>
      <c r="B84" s="10" t="s">
        <v>75</v>
      </c>
      <c r="C84" s="36">
        <v>664.4</v>
      </c>
      <c r="D84" s="36">
        <v>332.2</v>
      </c>
      <c r="E84" s="36">
        <f t="shared" si="2"/>
        <v>50</v>
      </c>
      <c r="F84" s="36">
        <v>333</v>
      </c>
      <c r="G84" s="36">
        <f t="shared" si="3"/>
        <v>99.75975975975976</v>
      </c>
    </row>
    <row r="85" spans="1:7" s="4" customFormat="1" ht="26.4" outlineLevel="2" x14ac:dyDescent="0.25">
      <c r="A85" s="8" t="s">
        <v>162</v>
      </c>
      <c r="B85" s="10" t="s">
        <v>76</v>
      </c>
      <c r="C85" s="36">
        <v>687.7</v>
      </c>
      <c r="D85" s="36">
        <v>343.8</v>
      </c>
      <c r="E85" s="36">
        <f t="shared" si="2"/>
        <v>49.99272938781445</v>
      </c>
      <c r="F85" s="36">
        <v>343.9</v>
      </c>
      <c r="G85" s="36">
        <f t="shared" si="3"/>
        <v>99.970921779587101</v>
      </c>
    </row>
    <row r="86" spans="1:7" s="4" customFormat="1" ht="26.4" outlineLevel="2" x14ac:dyDescent="0.25">
      <c r="A86" s="8" t="s">
        <v>163</v>
      </c>
      <c r="B86" s="10" t="s">
        <v>77</v>
      </c>
      <c r="C86" s="36">
        <v>3441</v>
      </c>
      <c r="D86" s="36">
        <v>1806.5</v>
      </c>
      <c r="E86" s="36">
        <f t="shared" si="2"/>
        <v>52.499273467015406</v>
      </c>
      <c r="F86" s="36">
        <v>1655.5</v>
      </c>
      <c r="G86" s="36">
        <f t="shared" si="3"/>
        <v>109.12111144669284</v>
      </c>
    </row>
    <row r="87" spans="1:7" s="4" customFormat="1" ht="39.6" outlineLevel="2" x14ac:dyDescent="0.25">
      <c r="A87" s="8" t="s">
        <v>164</v>
      </c>
      <c r="B87" s="10" t="s">
        <v>178</v>
      </c>
      <c r="C87" s="36">
        <v>21546.5</v>
      </c>
      <c r="D87" s="36">
        <v>7300.8</v>
      </c>
      <c r="E87" s="36">
        <f t="shared" si="2"/>
        <v>33.883925463532364</v>
      </c>
      <c r="F87" s="36">
        <v>8551</v>
      </c>
      <c r="G87" s="36">
        <f t="shared" si="3"/>
        <v>85.379487779207111</v>
      </c>
    </row>
    <row r="88" spans="1:7" s="4" customFormat="1" ht="39.6" outlineLevel="2" x14ac:dyDescent="0.25">
      <c r="A88" s="8" t="s">
        <v>165</v>
      </c>
      <c r="B88" s="10" t="s">
        <v>78</v>
      </c>
      <c r="C88" s="36">
        <v>167550.29999999999</v>
      </c>
      <c r="D88" s="36">
        <f>68442.7+10373.8</f>
        <v>78816.5</v>
      </c>
      <c r="E88" s="36">
        <f t="shared" si="2"/>
        <v>47.040500673529081</v>
      </c>
      <c r="F88" s="36">
        <v>75219.199999999997</v>
      </c>
      <c r="G88" s="36">
        <f t="shared" si="3"/>
        <v>104.78242257296012</v>
      </c>
    </row>
    <row r="89" spans="1:7" s="4" customFormat="1" ht="39.6" outlineLevel="2" x14ac:dyDescent="0.25">
      <c r="A89" s="8" t="s">
        <v>209</v>
      </c>
      <c r="B89" s="10" t="s">
        <v>79</v>
      </c>
      <c r="C89" s="36">
        <v>390244.2</v>
      </c>
      <c r="D89" s="36">
        <f>211558+17828.4</f>
        <v>229386.4</v>
      </c>
      <c r="E89" s="36">
        <f t="shared" si="2"/>
        <v>58.780220180082111</v>
      </c>
      <c r="F89" s="36">
        <v>189723.2</v>
      </c>
      <c r="G89" s="36">
        <f t="shared" si="3"/>
        <v>120.90582490702243</v>
      </c>
    </row>
    <row r="90" spans="1:7" s="4" customFormat="1" ht="39.6" outlineLevel="2" x14ac:dyDescent="0.25">
      <c r="A90" s="8" t="s">
        <v>266</v>
      </c>
      <c r="B90" s="10" t="s">
        <v>194</v>
      </c>
      <c r="C90" s="36">
        <v>37002.699999999997</v>
      </c>
      <c r="D90" s="36">
        <f>14656+1393.2</f>
        <v>16049.2</v>
      </c>
      <c r="E90" s="36">
        <f t="shared" si="2"/>
        <v>43.373051155726479</v>
      </c>
      <c r="F90" s="36">
        <v>14525.9</v>
      </c>
      <c r="G90" s="36">
        <f t="shared" si="3"/>
        <v>110.48678567248847</v>
      </c>
    </row>
    <row r="91" spans="1:7" s="4" customFormat="1" ht="66" outlineLevel="2" x14ac:dyDescent="0.25">
      <c r="A91" s="8" t="s">
        <v>166</v>
      </c>
      <c r="B91" s="13" t="s">
        <v>80</v>
      </c>
      <c r="C91" s="36">
        <v>103.8</v>
      </c>
      <c r="D91" s="36">
        <v>55</v>
      </c>
      <c r="E91" s="36">
        <f t="shared" si="2"/>
        <v>52.98651252408478</v>
      </c>
      <c r="F91" s="36">
        <v>70</v>
      </c>
      <c r="G91" s="36">
        <f t="shared" si="3"/>
        <v>78.571428571428569</v>
      </c>
    </row>
    <row r="92" spans="1:7" s="4" customFormat="1" ht="66" outlineLevel="2" x14ac:dyDescent="0.25">
      <c r="A92" s="8" t="s">
        <v>173</v>
      </c>
      <c r="B92" s="13" t="s">
        <v>81</v>
      </c>
      <c r="C92" s="36">
        <v>1494.2</v>
      </c>
      <c r="D92" s="36">
        <v>437.8</v>
      </c>
      <c r="E92" s="36">
        <f t="shared" si="2"/>
        <v>29.299959844732971</v>
      </c>
      <c r="F92" s="36">
        <v>318.8</v>
      </c>
      <c r="G92" s="36">
        <f t="shared" si="3"/>
        <v>137.32747804265998</v>
      </c>
    </row>
    <row r="93" spans="1:7" s="4" customFormat="1" ht="52.8" outlineLevel="3" x14ac:dyDescent="0.25">
      <c r="A93" s="8" t="s">
        <v>174</v>
      </c>
      <c r="B93" s="13" t="s">
        <v>82</v>
      </c>
      <c r="C93" s="36">
        <v>214</v>
      </c>
      <c r="D93" s="36">
        <v>214</v>
      </c>
      <c r="E93" s="36">
        <f t="shared" si="2"/>
        <v>100</v>
      </c>
      <c r="F93" s="36">
        <v>228</v>
      </c>
      <c r="G93" s="36">
        <f t="shared" si="3"/>
        <v>93.859649122807014</v>
      </c>
    </row>
    <row r="94" spans="1:7" s="4" customFormat="1" ht="39.6" outlineLevel="7" x14ac:dyDescent="0.25">
      <c r="A94" s="12" t="s">
        <v>167</v>
      </c>
      <c r="B94" s="10" t="s">
        <v>83</v>
      </c>
      <c r="C94" s="36">
        <v>895.8</v>
      </c>
      <c r="D94" s="44">
        <v>448</v>
      </c>
      <c r="E94" s="44">
        <f t="shared" si="2"/>
        <v>50.011163206072787</v>
      </c>
      <c r="F94" s="36">
        <v>444</v>
      </c>
      <c r="G94" s="44">
        <f t="shared" si="3"/>
        <v>100.90090090090089</v>
      </c>
    </row>
    <row r="95" spans="1:7" s="4" customFormat="1" ht="39.6" outlineLevel="3" x14ac:dyDescent="0.25">
      <c r="A95" s="8" t="s">
        <v>168</v>
      </c>
      <c r="B95" s="10" t="s">
        <v>84</v>
      </c>
      <c r="C95" s="36">
        <v>582.5</v>
      </c>
      <c r="D95" s="36">
        <v>291.2</v>
      </c>
      <c r="E95" s="36">
        <f t="shared" si="2"/>
        <v>49.991416309012877</v>
      </c>
      <c r="F95" s="36">
        <v>290.3</v>
      </c>
      <c r="G95" s="36">
        <f t="shared" si="3"/>
        <v>100.31002411298655</v>
      </c>
    </row>
    <row r="96" spans="1:7" s="4" customFormat="1" ht="26.4" outlineLevel="2" x14ac:dyDescent="0.25">
      <c r="A96" s="8" t="s">
        <v>171</v>
      </c>
      <c r="B96" s="10" t="s">
        <v>72</v>
      </c>
      <c r="C96" s="36">
        <v>18386.2</v>
      </c>
      <c r="D96" s="36">
        <v>8848</v>
      </c>
      <c r="E96" s="36">
        <f t="shared" si="2"/>
        <v>48.123048808345388</v>
      </c>
      <c r="F96" s="36">
        <v>9300</v>
      </c>
      <c r="G96" s="36">
        <f t="shared" si="3"/>
        <v>95.13978494623656</v>
      </c>
    </row>
    <row r="97" spans="1:7" s="4" customFormat="1" ht="39.6" outlineLevel="2" x14ac:dyDescent="0.25">
      <c r="A97" s="8" t="s">
        <v>170</v>
      </c>
      <c r="B97" s="10" t="s">
        <v>70</v>
      </c>
      <c r="C97" s="36">
        <v>8502.2000000000007</v>
      </c>
      <c r="D97" s="36">
        <v>4527</v>
      </c>
      <c r="E97" s="36">
        <f t="shared" si="2"/>
        <v>53.245042459598693</v>
      </c>
      <c r="F97" s="36">
        <v>4600</v>
      </c>
      <c r="G97" s="36">
        <f t="shared" si="3"/>
        <v>98.41304347826086</v>
      </c>
    </row>
    <row r="98" spans="1:7" s="4" customFormat="1" ht="52.8" outlineLevel="2" x14ac:dyDescent="0.25">
      <c r="A98" s="8" t="s">
        <v>169</v>
      </c>
      <c r="B98" s="13" t="s">
        <v>71</v>
      </c>
      <c r="C98" s="36">
        <v>12715.4</v>
      </c>
      <c r="D98" s="36">
        <v>1550</v>
      </c>
      <c r="E98" s="36">
        <f t="shared" si="2"/>
        <v>12.189942903880334</v>
      </c>
      <c r="F98" s="36">
        <v>2900</v>
      </c>
      <c r="G98" s="36">
        <f t="shared" si="3"/>
        <v>53.448275862068961</v>
      </c>
    </row>
    <row r="99" spans="1:7" s="4" customFormat="1" ht="43.95" customHeight="1" outlineLevel="2" x14ac:dyDescent="0.25">
      <c r="A99" s="8" t="s">
        <v>219</v>
      </c>
      <c r="B99" s="13" t="s">
        <v>220</v>
      </c>
      <c r="C99" s="36">
        <v>220</v>
      </c>
      <c r="D99" s="36">
        <v>220</v>
      </c>
      <c r="E99" s="36">
        <f t="shared" si="2"/>
        <v>100</v>
      </c>
      <c r="F99" s="36">
        <v>1546</v>
      </c>
      <c r="G99" s="36">
        <f t="shared" si="3"/>
        <v>14.23027166882277</v>
      </c>
    </row>
    <row r="100" spans="1:7" s="63" customFormat="1" ht="21" customHeight="1" outlineLevel="2" x14ac:dyDescent="0.25">
      <c r="A100" s="47" t="s">
        <v>301</v>
      </c>
      <c r="B100" s="62" t="s">
        <v>302</v>
      </c>
      <c r="C100" s="61">
        <v>1386.3</v>
      </c>
      <c r="D100" s="61">
        <v>0</v>
      </c>
      <c r="E100" s="61">
        <f t="shared" si="2"/>
        <v>0</v>
      </c>
      <c r="F100" s="61"/>
      <c r="G100" s="61"/>
    </row>
    <row r="101" spans="1:7" s="24" customFormat="1" ht="13.2" outlineLevel="2" x14ac:dyDescent="0.25">
      <c r="A101" s="5" t="s">
        <v>230</v>
      </c>
      <c r="B101" s="23" t="s">
        <v>229</v>
      </c>
      <c r="C101" s="35">
        <f>C102+C103+C104+C105</f>
        <v>0</v>
      </c>
      <c r="D101" s="35">
        <f>D102+D103+D104+D105</f>
        <v>1124.8</v>
      </c>
      <c r="E101" s="35"/>
      <c r="F101" s="35">
        <f>F102+F103+F104+F105</f>
        <v>11.9</v>
      </c>
      <c r="G101" s="35">
        <f t="shared" si="3"/>
        <v>9452.1008403361338</v>
      </c>
    </row>
    <row r="102" spans="1:7" s="4" customFormat="1" ht="39.6" outlineLevel="2" x14ac:dyDescent="0.25">
      <c r="A102" s="8" t="s">
        <v>228</v>
      </c>
      <c r="B102" s="13" t="s">
        <v>260</v>
      </c>
      <c r="C102" s="36">
        <v>0</v>
      </c>
      <c r="D102" s="36">
        <v>53.5</v>
      </c>
      <c r="E102" s="36"/>
      <c r="F102" s="36">
        <v>11.9</v>
      </c>
      <c r="G102" s="36">
        <f t="shared" si="3"/>
        <v>449.57983193277312</v>
      </c>
    </row>
    <row r="103" spans="1:7" ht="39" hidden="1" customHeight="1" outlineLevel="2" x14ac:dyDescent="0.25">
      <c r="A103" s="42" t="s">
        <v>272</v>
      </c>
      <c r="B103" s="41" t="s">
        <v>273</v>
      </c>
      <c r="C103" s="46">
        <v>0</v>
      </c>
      <c r="D103" s="46">
        <v>0</v>
      </c>
      <c r="E103" s="46"/>
      <c r="F103" s="46">
        <v>0</v>
      </c>
      <c r="G103" s="46"/>
    </row>
    <row r="104" spans="1:7" ht="54" customHeight="1" outlineLevel="2" x14ac:dyDescent="0.25">
      <c r="A104" s="42" t="s">
        <v>303</v>
      </c>
      <c r="B104" s="41" t="s">
        <v>304</v>
      </c>
      <c r="C104" s="46">
        <v>0</v>
      </c>
      <c r="D104" s="46">
        <v>971.3</v>
      </c>
      <c r="E104" s="46"/>
      <c r="F104" s="46">
        <v>0</v>
      </c>
      <c r="G104" s="46"/>
    </row>
    <row r="105" spans="1:7" s="57" customFormat="1" ht="45.6" customHeight="1" outlineLevel="2" x14ac:dyDescent="0.25">
      <c r="A105" s="47" t="s">
        <v>297</v>
      </c>
      <c r="B105" s="60" t="s">
        <v>298</v>
      </c>
      <c r="C105" s="61">
        <v>0</v>
      </c>
      <c r="D105" s="61">
        <v>100</v>
      </c>
      <c r="E105" s="61"/>
      <c r="F105" s="56">
        <v>0</v>
      </c>
      <c r="G105" s="61"/>
    </row>
    <row r="106" spans="1:7" s="24" customFormat="1" ht="13.2" outlineLevel="2" x14ac:dyDescent="0.25">
      <c r="A106" s="5" t="s">
        <v>226</v>
      </c>
      <c r="B106" s="23" t="s">
        <v>225</v>
      </c>
      <c r="C106" s="64">
        <v>30</v>
      </c>
      <c r="D106" s="64">
        <v>70.5</v>
      </c>
      <c r="E106" s="64">
        <f t="shared" si="2"/>
        <v>235</v>
      </c>
      <c r="F106" s="64">
        <v>360.8</v>
      </c>
      <c r="G106" s="64">
        <f t="shared" si="3"/>
        <v>19.53991130820399</v>
      </c>
    </row>
    <row r="107" spans="1:7" s="7" customFormat="1" ht="26.4" outlineLevel="1" x14ac:dyDescent="0.25">
      <c r="A107" s="5" t="s">
        <v>262</v>
      </c>
      <c r="B107" s="38" t="s">
        <v>263</v>
      </c>
      <c r="C107" s="64">
        <v>0</v>
      </c>
      <c r="D107" s="64">
        <v>0</v>
      </c>
      <c r="E107" s="64"/>
      <c r="F107" s="64">
        <v>0</v>
      </c>
      <c r="G107" s="64"/>
    </row>
    <row r="108" spans="1:7" s="7" customFormat="1" ht="26.4" outlineLevel="1" x14ac:dyDescent="0.25">
      <c r="A108" s="5" t="s">
        <v>65</v>
      </c>
      <c r="B108" s="11" t="s">
        <v>66</v>
      </c>
      <c r="C108" s="64">
        <v>0</v>
      </c>
      <c r="D108" s="64">
        <v>-1483.3</v>
      </c>
      <c r="E108" s="64"/>
      <c r="F108" s="64">
        <v>-963</v>
      </c>
      <c r="G108" s="64">
        <f t="shared" si="3"/>
        <v>154.02907580477674</v>
      </c>
    </row>
    <row r="109" spans="1:7" ht="13.2" x14ac:dyDescent="0.25">
      <c r="A109" s="27" t="s">
        <v>0</v>
      </c>
      <c r="B109" s="28" t="s">
        <v>155</v>
      </c>
      <c r="C109" s="65">
        <f>C6+C43</f>
        <v>1717292.8</v>
      </c>
      <c r="D109" s="65">
        <f>D6+D43</f>
        <v>766875.4</v>
      </c>
      <c r="E109" s="65">
        <f t="shared" si="2"/>
        <v>44.656065640058586</v>
      </c>
      <c r="F109" s="65">
        <f>F6+F43</f>
        <v>682883.5</v>
      </c>
      <c r="G109" s="65">
        <f t="shared" si="3"/>
        <v>112.29959429390226</v>
      </c>
    </row>
    <row r="110" spans="1:7" s="7" customFormat="1" ht="13.2" x14ac:dyDescent="0.25">
      <c r="A110" s="29"/>
      <c r="B110" s="30" t="s">
        <v>86</v>
      </c>
      <c r="C110" s="66"/>
      <c r="D110" s="66"/>
      <c r="E110" s="66"/>
      <c r="F110" s="66"/>
      <c r="G110" s="66"/>
    </row>
    <row r="111" spans="1:7" s="7" customFormat="1" ht="13.2" outlineLevel="3" x14ac:dyDescent="0.25">
      <c r="A111" s="5" t="s">
        <v>87</v>
      </c>
      <c r="B111" s="6" t="s">
        <v>88</v>
      </c>
      <c r="C111" s="64">
        <f>C112+C114+C116+C120+C123+C124+C122+C118</f>
        <v>203541.29999999996</v>
      </c>
      <c r="D111" s="64">
        <f t="shared" ref="D111:F111" si="4">D112+D114+D116+D120+D123+D124+D122+D118</f>
        <v>99612.599999999991</v>
      </c>
      <c r="E111" s="64">
        <f t="shared" ref="E111:E141" si="5">D111/C111*100</f>
        <v>48.939748345913095</v>
      </c>
      <c r="F111" s="64">
        <f t="shared" si="4"/>
        <v>90199.4</v>
      </c>
      <c r="G111" s="64">
        <f t="shared" ref="G111:G142" si="6">D111/F111*100</f>
        <v>110.43598959638312</v>
      </c>
    </row>
    <row r="112" spans="1:7" ht="26.4" outlineLevel="3" x14ac:dyDescent="0.25">
      <c r="A112" s="8" t="s">
        <v>89</v>
      </c>
      <c r="B112" s="9" t="s">
        <v>90</v>
      </c>
      <c r="C112" s="67">
        <v>1757.7</v>
      </c>
      <c r="D112" s="44">
        <v>711.6</v>
      </c>
      <c r="E112" s="44">
        <f t="shared" si="5"/>
        <v>40.484724355692094</v>
      </c>
      <c r="F112" s="44">
        <v>723.9</v>
      </c>
      <c r="G112" s="44">
        <f t="shared" si="6"/>
        <v>98.300870285951106</v>
      </c>
    </row>
    <row r="113" spans="1:8" s="25" customFormat="1" ht="13.2" outlineLevel="3" x14ac:dyDescent="0.25">
      <c r="A113" s="31"/>
      <c r="B113" s="32" t="s">
        <v>91</v>
      </c>
      <c r="C113" s="68">
        <v>1757.7</v>
      </c>
      <c r="D113" s="68">
        <v>711.6</v>
      </c>
      <c r="E113" s="68">
        <f t="shared" si="5"/>
        <v>40.484724355692094</v>
      </c>
      <c r="F113" s="68">
        <v>723.9</v>
      </c>
      <c r="G113" s="68">
        <f t="shared" si="6"/>
        <v>98.300870285951106</v>
      </c>
      <c r="H113" s="33"/>
    </row>
    <row r="114" spans="1:8" ht="39.6" outlineLevel="3" x14ac:dyDescent="0.25">
      <c r="A114" s="8" t="s">
        <v>92</v>
      </c>
      <c r="B114" s="9" t="s">
        <v>93</v>
      </c>
      <c r="C114" s="44">
        <v>1995</v>
      </c>
      <c r="D114" s="44">
        <v>830.3</v>
      </c>
      <c r="E114" s="44">
        <f t="shared" si="5"/>
        <v>41.619047619047613</v>
      </c>
      <c r="F114" s="44">
        <v>774.4</v>
      </c>
      <c r="G114" s="44">
        <f t="shared" si="6"/>
        <v>107.21849173553719</v>
      </c>
    </row>
    <row r="115" spans="1:8" s="25" customFormat="1" ht="13.2" outlineLevel="3" x14ac:dyDescent="0.25">
      <c r="A115" s="31"/>
      <c r="B115" s="32" t="s">
        <v>91</v>
      </c>
      <c r="C115" s="68">
        <v>1525.9</v>
      </c>
      <c r="D115" s="68">
        <v>670.1</v>
      </c>
      <c r="E115" s="68">
        <f t="shared" si="5"/>
        <v>43.915066518120454</v>
      </c>
      <c r="F115" s="68">
        <v>610.1</v>
      </c>
      <c r="G115" s="68">
        <f t="shared" si="6"/>
        <v>109.83445336830029</v>
      </c>
    </row>
    <row r="116" spans="1:8" ht="39.6" outlineLevel="3" x14ac:dyDescent="0.25">
      <c r="A116" s="8" t="s">
        <v>94</v>
      </c>
      <c r="B116" s="9" t="s">
        <v>95</v>
      </c>
      <c r="C116" s="44">
        <v>52755.5</v>
      </c>
      <c r="D116" s="44">
        <v>28032.6</v>
      </c>
      <c r="E116" s="44">
        <f t="shared" si="5"/>
        <v>53.136829335329963</v>
      </c>
      <c r="F116" s="44">
        <v>23613.3</v>
      </c>
      <c r="G116" s="44">
        <f t="shared" si="6"/>
        <v>118.71530027569209</v>
      </c>
    </row>
    <row r="117" spans="1:8" s="25" customFormat="1" ht="13.2" outlineLevel="3" x14ac:dyDescent="0.25">
      <c r="A117" s="31"/>
      <c r="B117" s="32" t="s">
        <v>91</v>
      </c>
      <c r="C117" s="68">
        <v>42507.8</v>
      </c>
      <c r="D117" s="68">
        <v>21392.5</v>
      </c>
      <c r="E117" s="68">
        <f t="shared" si="5"/>
        <v>50.32605780586151</v>
      </c>
      <c r="F117" s="68">
        <v>20162.900000000001</v>
      </c>
      <c r="G117" s="68">
        <f t="shared" si="6"/>
        <v>106.09832910940389</v>
      </c>
    </row>
    <row r="118" spans="1:8" s="25" customFormat="1" ht="13.2" outlineLevel="3" x14ac:dyDescent="0.25">
      <c r="A118" s="8" t="s">
        <v>200</v>
      </c>
      <c r="B118" s="9" t="s">
        <v>199</v>
      </c>
      <c r="C118" s="44">
        <v>60.4</v>
      </c>
      <c r="D118" s="44">
        <v>0</v>
      </c>
      <c r="E118" s="44">
        <f t="shared" si="5"/>
        <v>0</v>
      </c>
      <c r="F118" s="68">
        <v>0</v>
      </c>
      <c r="G118" s="44"/>
    </row>
    <row r="119" spans="1:8" s="25" customFormat="1" ht="13.2" outlineLevel="3" x14ac:dyDescent="0.25">
      <c r="A119" s="31"/>
      <c r="B119" s="32" t="s">
        <v>91</v>
      </c>
      <c r="C119" s="68">
        <v>3.9</v>
      </c>
      <c r="D119" s="68">
        <v>0</v>
      </c>
      <c r="E119" s="68">
        <f t="shared" si="5"/>
        <v>0</v>
      </c>
      <c r="F119" s="68">
        <v>0</v>
      </c>
      <c r="G119" s="68"/>
    </row>
    <row r="120" spans="1:8" ht="26.4" outlineLevel="3" x14ac:dyDescent="0.25">
      <c r="A120" s="8" t="s">
        <v>96</v>
      </c>
      <c r="B120" s="9" t="s">
        <v>97</v>
      </c>
      <c r="C120" s="44">
        <v>9258.9</v>
      </c>
      <c r="D120" s="44">
        <v>4156.7</v>
      </c>
      <c r="E120" s="44">
        <f t="shared" si="5"/>
        <v>44.894101891153376</v>
      </c>
      <c r="F120" s="44">
        <v>3877.4</v>
      </c>
      <c r="G120" s="44">
        <f t="shared" si="6"/>
        <v>107.20328054882138</v>
      </c>
    </row>
    <row r="121" spans="1:8" s="25" customFormat="1" ht="13.2" outlineLevel="3" x14ac:dyDescent="0.25">
      <c r="A121" s="31"/>
      <c r="B121" s="32" t="s">
        <v>91</v>
      </c>
      <c r="C121" s="68">
        <v>8505.4</v>
      </c>
      <c r="D121" s="68">
        <v>3898.2</v>
      </c>
      <c r="E121" s="68">
        <f t="shared" si="5"/>
        <v>45.832059632703931</v>
      </c>
      <c r="F121" s="68">
        <v>3574.4</v>
      </c>
      <c r="G121" s="68">
        <f t="shared" si="6"/>
        <v>109.0588630259624</v>
      </c>
    </row>
    <row r="122" spans="1:8" s="25" customFormat="1" ht="13.2" hidden="1" outlineLevel="3" x14ac:dyDescent="0.25">
      <c r="A122" s="8" t="s">
        <v>181</v>
      </c>
      <c r="B122" s="9" t="s">
        <v>182</v>
      </c>
      <c r="C122" s="44">
        <v>0</v>
      </c>
      <c r="D122" s="44">
        <v>0</v>
      </c>
      <c r="E122" s="44" t="e">
        <f t="shared" si="5"/>
        <v>#DIV/0!</v>
      </c>
      <c r="F122" s="44">
        <v>0</v>
      </c>
      <c r="G122" s="44" t="e">
        <f t="shared" si="6"/>
        <v>#DIV/0!</v>
      </c>
    </row>
    <row r="123" spans="1:8" ht="13.2" outlineLevel="3" x14ac:dyDescent="0.25">
      <c r="A123" s="8" t="s">
        <v>98</v>
      </c>
      <c r="B123" s="9" t="s">
        <v>99</v>
      </c>
      <c r="C123" s="44">
        <v>500</v>
      </c>
      <c r="D123" s="44">
        <v>0</v>
      </c>
      <c r="E123" s="44">
        <f t="shared" si="5"/>
        <v>0</v>
      </c>
      <c r="F123" s="44">
        <v>0</v>
      </c>
      <c r="G123" s="44"/>
    </row>
    <row r="124" spans="1:8" ht="13.2" outlineLevel="3" x14ac:dyDescent="0.25">
      <c r="A124" s="8" t="s">
        <v>100</v>
      </c>
      <c r="B124" s="9" t="s">
        <v>101</v>
      </c>
      <c r="C124" s="44">
        <v>137213.79999999999</v>
      </c>
      <c r="D124" s="44">
        <v>65881.399999999994</v>
      </c>
      <c r="E124" s="44">
        <f t="shared" si="5"/>
        <v>48.013683754840983</v>
      </c>
      <c r="F124" s="44">
        <v>61210.400000000001</v>
      </c>
      <c r="G124" s="44">
        <f t="shared" si="6"/>
        <v>107.63105616039104</v>
      </c>
    </row>
    <row r="125" spans="1:8" s="25" customFormat="1" ht="13.2" outlineLevel="3" x14ac:dyDescent="0.25">
      <c r="A125" s="31"/>
      <c r="B125" s="32" t="s">
        <v>91</v>
      </c>
      <c r="C125" s="68">
        <v>100640.4</v>
      </c>
      <c r="D125" s="68">
        <v>51893.9</v>
      </c>
      <c r="E125" s="68">
        <f t="shared" si="5"/>
        <v>51.563686153870613</v>
      </c>
      <c r="F125" s="68">
        <v>47972.4</v>
      </c>
      <c r="G125" s="68">
        <f t="shared" si="6"/>
        <v>108.17449199956641</v>
      </c>
    </row>
    <row r="126" spans="1:8" s="7" customFormat="1" ht="13.2" outlineLevel="3" x14ac:dyDescent="0.25">
      <c r="A126" s="5" t="s">
        <v>102</v>
      </c>
      <c r="B126" s="6" t="s">
        <v>103</v>
      </c>
      <c r="C126" s="64">
        <f>C128+C130</f>
        <v>11432.7</v>
      </c>
      <c r="D126" s="64">
        <f>D128+D130</f>
        <v>4810.7</v>
      </c>
      <c r="E126" s="64">
        <f t="shared" si="5"/>
        <v>42.07842416926885</v>
      </c>
      <c r="F126" s="64">
        <f>F128+F130</f>
        <v>5397.5</v>
      </c>
      <c r="G126" s="64">
        <f t="shared" si="6"/>
        <v>89.128300138953222</v>
      </c>
    </row>
    <row r="127" spans="1:8" s="25" customFormat="1" ht="13.2" outlineLevel="3" x14ac:dyDescent="0.25">
      <c r="A127" s="31"/>
      <c r="B127" s="32" t="s">
        <v>91</v>
      </c>
      <c r="C127" s="68">
        <f>C129+C131</f>
        <v>5143.8999999999996</v>
      </c>
      <c r="D127" s="68">
        <f>D129+D131</f>
        <v>2733.6</v>
      </c>
      <c r="E127" s="68">
        <f t="shared" si="5"/>
        <v>53.142557203678145</v>
      </c>
      <c r="F127" s="68">
        <f>F129+F131</f>
        <v>3001.7</v>
      </c>
      <c r="G127" s="68">
        <f t="shared" si="6"/>
        <v>91.068394576406703</v>
      </c>
    </row>
    <row r="128" spans="1:8" ht="26.4" outlineLevel="3" x14ac:dyDescent="0.25">
      <c r="A128" s="8" t="s">
        <v>104</v>
      </c>
      <c r="B128" s="9" t="s">
        <v>105</v>
      </c>
      <c r="C128" s="44">
        <v>5795.7</v>
      </c>
      <c r="D128" s="44">
        <v>1854.3</v>
      </c>
      <c r="E128" s="44">
        <f t="shared" si="5"/>
        <v>31.994409648532535</v>
      </c>
      <c r="F128" s="44">
        <v>2234.9</v>
      </c>
      <c r="G128" s="44">
        <f t="shared" si="6"/>
        <v>82.970155264217638</v>
      </c>
    </row>
    <row r="129" spans="1:7" s="25" customFormat="1" ht="13.2" outlineLevel="3" x14ac:dyDescent="0.25">
      <c r="A129" s="31"/>
      <c r="B129" s="32" t="s">
        <v>91</v>
      </c>
      <c r="C129" s="68">
        <v>643.9</v>
      </c>
      <c r="D129" s="68">
        <v>349.1</v>
      </c>
      <c r="E129" s="68">
        <f t="shared" si="5"/>
        <v>54.216493244292593</v>
      </c>
      <c r="F129" s="68">
        <v>348.6</v>
      </c>
      <c r="G129" s="68">
        <f t="shared" si="6"/>
        <v>100.14343086632242</v>
      </c>
    </row>
    <row r="130" spans="1:7" ht="26.4" outlineLevel="3" x14ac:dyDescent="0.25">
      <c r="A130" s="8" t="s">
        <v>106</v>
      </c>
      <c r="B130" s="9" t="s">
        <v>107</v>
      </c>
      <c r="C130" s="44">
        <v>5637</v>
      </c>
      <c r="D130" s="44">
        <v>2956.4</v>
      </c>
      <c r="E130" s="44">
        <f t="shared" si="5"/>
        <v>52.446336703920529</v>
      </c>
      <c r="F130" s="44">
        <v>3162.6</v>
      </c>
      <c r="G130" s="44">
        <f t="shared" si="6"/>
        <v>93.480048061721376</v>
      </c>
    </row>
    <row r="131" spans="1:7" s="25" customFormat="1" ht="13.2" outlineLevel="3" x14ac:dyDescent="0.25">
      <c r="A131" s="31"/>
      <c r="B131" s="32" t="s">
        <v>91</v>
      </c>
      <c r="C131" s="68">
        <v>4500</v>
      </c>
      <c r="D131" s="68">
        <v>2384.5</v>
      </c>
      <c r="E131" s="68">
        <f t="shared" si="5"/>
        <v>52.988888888888887</v>
      </c>
      <c r="F131" s="68">
        <v>2653.1</v>
      </c>
      <c r="G131" s="68">
        <f t="shared" si="6"/>
        <v>89.875994120085949</v>
      </c>
    </row>
    <row r="132" spans="1:7" s="7" customFormat="1" ht="13.2" outlineLevel="3" x14ac:dyDescent="0.25">
      <c r="A132" s="5" t="s">
        <v>108</v>
      </c>
      <c r="B132" s="6" t="s">
        <v>109</v>
      </c>
      <c r="C132" s="64">
        <f>C133+C135+C137</f>
        <v>83835.099999999991</v>
      </c>
      <c r="D132" s="64">
        <f>D133+D135+D137</f>
        <v>18661.599999999999</v>
      </c>
      <c r="E132" s="64">
        <f t="shared" si="5"/>
        <v>22.259888757811467</v>
      </c>
      <c r="F132" s="64">
        <f>F133+F135+F137</f>
        <v>29917.600000000002</v>
      </c>
      <c r="G132" s="64">
        <f t="shared" si="6"/>
        <v>62.376661229510376</v>
      </c>
    </row>
    <row r="133" spans="1:7" ht="13.2" outlineLevel="3" x14ac:dyDescent="0.25">
      <c r="A133" s="8" t="s">
        <v>110</v>
      </c>
      <c r="B133" s="9" t="s">
        <v>111</v>
      </c>
      <c r="C133" s="44">
        <v>434</v>
      </c>
      <c r="D133" s="44">
        <v>124.3</v>
      </c>
      <c r="E133" s="44">
        <f t="shared" si="5"/>
        <v>28.640552995391705</v>
      </c>
      <c r="F133" s="44">
        <v>37.4</v>
      </c>
      <c r="G133" s="44">
        <f t="shared" si="6"/>
        <v>332.35294117647061</v>
      </c>
    </row>
    <row r="134" spans="1:7" ht="13.2" outlineLevel="3" x14ac:dyDescent="0.25">
      <c r="A134" s="8"/>
      <c r="B134" s="32" t="s">
        <v>91</v>
      </c>
      <c r="C134" s="44">
        <v>0</v>
      </c>
      <c r="D134" s="44">
        <v>0</v>
      </c>
      <c r="E134" s="44"/>
      <c r="F134" s="44">
        <v>10.199999999999999</v>
      </c>
      <c r="G134" s="44">
        <f t="shared" si="6"/>
        <v>0</v>
      </c>
    </row>
    <row r="135" spans="1:7" ht="13.2" outlineLevel="3" x14ac:dyDescent="0.25">
      <c r="A135" s="8" t="s">
        <v>112</v>
      </c>
      <c r="B135" s="9" t="s">
        <v>113</v>
      </c>
      <c r="C135" s="44">
        <v>76633.2</v>
      </c>
      <c r="D135" s="44">
        <v>18537.3</v>
      </c>
      <c r="E135" s="44">
        <f t="shared" si="5"/>
        <v>24.189646262977405</v>
      </c>
      <c r="F135" s="44">
        <v>29880.2</v>
      </c>
      <c r="G135" s="44">
        <f t="shared" si="6"/>
        <v>62.038741373886388</v>
      </c>
    </row>
    <row r="136" spans="1:7" s="25" customFormat="1" ht="13.2" outlineLevel="3" x14ac:dyDescent="0.25">
      <c r="A136" s="31"/>
      <c r="B136" s="32" t="s">
        <v>91</v>
      </c>
      <c r="C136" s="68">
        <v>19965.599999999999</v>
      </c>
      <c r="D136" s="68">
        <v>8495.9</v>
      </c>
      <c r="E136" s="68">
        <f t="shared" si="5"/>
        <v>42.552690627879954</v>
      </c>
      <c r="F136" s="68">
        <v>9668.4</v>
      </c>
      <c r="G136" s="68">
        <f t="shared" si="6"/>
        <v>87.872864176078764</v>
      </c>
    </row>
    <row r="137" spans="1:7" ht="13.2" outlineLevel="3" x14ac:dyDescent="0.25">
      <c r="A137" s="8" t="s">
        <v>114</v>
      </c>
      <c r="B137" s="9" t="s">
        <v>115</v>
      </c>
      <c r="C137" s="44">
        <v>6767.9</v>
      </c>
      <c r="D137" s="44">
        <v>0</v>
      </c>
      <c r="E137" s="44">
        <f t="shared" si="5"/>
        <v>0</v>
      </c>
      <c r="F137" s="44">
        <v>0</v>
      </c>
      <c r="G137" s="44"/>
    </row>
    <row r="138" spans="1:7" s="7" customFormat="1" ht="13.2" outlineLevel="3" x14ac:dyDescent="0.25">
      <c r="A138" s="5" t="s">
        <v>116</v>
      </c>
      <c r="B138" s="6" t="s">
        <v>117</v>
      </c>
      <c r="C138" s="64">
        <f>C140+C141+C142+C143</f>
        <v>235686.2</v>
      </c>
      <c r="D138" s="64">
        <f>D140+D141+D142+D143</f>
        <v>65365.599999999991</v>
      </c>
      <c r="E138" s="64">
        <f t="shared" si="5"/>
        <v>27.734165173862529</v>
      </c>
      <c r="F138" s="64">
        <f>F140+F141+F142+F143</f>
        <v>35805.9</v>
      </c>
      <c r="G138" s="64">
        <f t="shared" si="6"/>
        <v>182.55538891635175</v>
      </c>
    </row>
    <row r="139" spans="1:7" s="25" customFormat="1" ht="13.2" outlineLevel="3" x14ac:dyDescent="0.25">
      <c r="A139" s="31"/>
      <c r="B139" s="32" t="s">
        <v>91</v>
      </c>
      <c r="C139" s="68">
        <v>25240.3</v>
      </c>
      <c r="D139" s="68">
        <v>12689.3</v>
      </c>
      <c r="E139" s="68">
        <f t="shared" si="5"/>
        <v>50.273966632726228</v>
      </c>
      <c r="F139" s="68">
        <v>13602.9</v>
      </c>
      <c r="G139" s="68">
        <f t="shared" si="6"/>
        <v>93.283785075241312</v>
      </c>
    </row>
    <row r="140" spans="1:7" ht="13.2" outlineLevel="3" x14ac:dyDescent="0.25">
      <c r="A140" s="8" t="s">
        <v>118</v>
      </c>
      <c r="B140" s="9" t="s">
        <v>119</v>
      </c>
      <c r="C140" s="44">
        <v>655.4</v>
      </c>
      <c r="D140" s="44">
        <v>294.10000000000002</v>
      </c>
      <c r="E140" s="44">
        <f t="shared" si="5"/>
        <v>44.873359780286854</v>
      </c>
      <c r="F140" s="44">
        <v>245.6</v>
      </c>
      <c r="G140" s="44">
        <f t="shared" si="6"/>
        <v>119.74755700325734</v>
      </c>
    </row>
    <row r="141" spans="1:7" ht="13.2" outlineLevel="3" x14ac:dyDescent="0.25">
      <c r="A141" s="8" t="s">
        <v>120</v>
      </c>
      <c r="B141" s="9" t="s">
        <v>121</v>
      </c>
      <c r="C141" s="44">
        <v>27611.5</v>
      </c>
      <c r="D141" s="44">
        <v>12497.1</v>
      </c>
      <c r="E141" s="44">
        <f t="shared" si="5"/>
        <v>45.260489288883257</v>
      </c>
      <c r="F141" s="44">
        <v>7424.9</v>
      </c>
      <c r="G141" s="44">
        <f t="shared" si="6"/>
        <v>168.31337795795233</v>
      </c>
    </row>
    <row r="142" spans="1:7" ht="13.2" outlineLevel="3" x14ac:dyDescent="0.25">
      <c r="A142" s="8" t="s">
        <v>122</v>
      </c>
      <c r="B142" s="9" t="s">
        <v>123</v>
      </c>
      <c r="C142" s="44">
        <v>108198.1</v>
      </c>
      <c r="D142" s="44">
        <v>47799.199999999997</v>
      </c>
      <c r="E142" s="44">
        <f t="shared" ref="E142:E174" si="7">D142/C142*100</f>
        <v>44.177485556585552</v>
      </c>
      <c r="F142" s="44">
        <v>24151</v>
      </c>
      <c r="G142" s="44">
        <f t="shared" si="6"/>
        <v>197.91809862945632</v>
      </c>
    </row>
    <row r="143" spans="1:7" ht="13.2" outlineLevel="3" x14ac:dyDescent="0.25">
      <c r="A143" s="8" t="s">
        <v>124</v>
      </c>
      <c r="B143" s="9" t="s">
        <v>125</v>
      </c>
      <c r="C143" s="44">
        <v>99221.2</v>
      </c>
      <c r="D143" s="44">
        <v>4775.2</v>
      </c>
      <c r="E143" s="44">
        <f t="shared" si="7"/>
        <v>4.8126811608809401</v>
      </c>
      <c r="F143" s="44">
        <v>3984.4</v>
      </c>
      <c r="G143" s="44">
        <f t="shared" ref="G143:G174" si="8">D143/F143*100</f>
        <v>119.8474048790282</v>
      </c>
    </row>
    <row r="144" spans="1:7" s="25" customFormat="1" ht="13.2" outlineLevel="3" x14ac:dyDescent="0.25">
      <c r="A144" s="31"/>
      <c r="B144" s="32" t="s">
        <v>91</v>
      </c>
      <c r="C144" s="68">
        <v>8723.4</v>
      </c>
      <c r="D144" s="68">
        <v>3565.7</v>
      </c>
      <c r="E144" s="68">
        <f t="shared" si="7"/>
        <v>40.875117500057314</v>
      </c>
      <c r="F144" s="68">
        <v>3614.5</v>
      </c>
      <c r="G144" s="68">
        <f t="shared" si="8"/>
        <v>98.649882418038445</v>
      </c>
    </row>
    <row r="145" spans="1:7" s="25" customFormat="1" ht="13.2" outlineLevel="3" x14ac:dyDescent="0.25">
      <c r="A145" s="5" t="s">
        <v>186</v>
      </c>
      <c r="B145" s="6" t="s">
        <v>187</v>
      </c>
      <c r="C145" s="64">
        <f>C146</f>
        <v>0</v>
      </c>
      <c r="D145" s="64">
        <f>D146</f>
        <v>0</v>
      </c>
      <c r="E145" s="64"/>
      <c r="F145" s="64">
        <f>F146</f>
        <v>0</v>
      </c>
      <c r="G145" s="64"/>
    </row>
    <row r="146" spans="1:7" s="25" customFormat="1" ht="13.2" outlineLevel="3" x14ac:dyDescent="0.25">
      <c r="A146" s="8" t="s">
        <v>241</v>
      </c>
      <c r="B146" s="9" t="s">
        <v>242</v>
      </c>
      <c r="C146" s="44">
        <v>0</v>
      </c>
      <c r="D146" s="44">
        <v>0</v>
      </c>
      <c r="E146" s="44"/>
      <c r="F146" s="44">
        <v>0</v>
      </c>
      <c r="G146" s="44"/>
    </row>
    <row r="147" spans="1:7" s="7" customFormat="1" ht="13.2" outlineLevel="3" x14ac:dyDescent="0.25">
      <c r="A147" s="5" t="s">
        <v>126</v>
      </c>
      <c r="B147" s="6" t="s">
        <v>127</v>
      </c>
      <c r="C147" s="64">
        <f>C149+C150+C153+C154+C151+C152</f>
        <v>1017300.2999999999</v>
      </c>
      <c r="D147" s="64">
        <f>D149+D150+D153+D154+D151+D152</f>
        <v>435339.60000000003</v>
      </c>
      <c r="E147" s="64">
        <f t="shared" si="7"/>
        <v>42.793617577818473</v>
      </c>
      <c r="F147" s="64">
        <f>F149+F150+F153+F154+F151+F152</f>
        <v>400041.1</v>
      </c>
      <c r="G147" s="64">
        <f t="shared" si="8"/>
        <v>108.82371836293822</v>
      </c>
    </row>
    <row r="148" spans="1:7" s="25" customFormat="1" ht="13.2" outlineLevel="3" x14ac:dyDescent="0.25">
      <c r="A148" s="31"/>
      <c r="B148" s="32" t="s">
        <v>91</v>
      </c>
      <c r="C148" s="68">
        <v>714874</v>
      </c>
      <c r="D148" s="68">
        <v>345324.2</v>
      </c>
      <c r="E148" s="68">
        <f t="shared" si="7"/>
        <v>48.305603504953318</v>
      </c>
      <c r="F148" s="68">
        <v>331059.8</v>
      </c>
      <c r="G148" s="68">
        <f t="shared" si="8"/>
        <v>104.30870797360478</v>
      </c>
    </row>
    <row r="149" spans="1:7" ht="13.2" outlineLevel="3" x14ac:dyDescent="0.25">
      <c r="A149" s="8" t="s">
        <v>128</v>
      </c>
      <c r="B149" s="9" t="s">
        <v>129</v>
      </c>
      <c r="C149" s="44">
        <v>368418</v>
      </c>
      <c r="D149" s="44">
        <v>134975</v>
      </c>
      <c r="E149" s="44">
        <f t="shared" si="7"/>
        <v>36.636374987107033</v>
      </c>
      <c r="F149" s="44">
        <v>134431.4</v>
      </c>
      <c r="G149" s="44">
        <f t="shared" si="8"/>
        <v>100.4043698124099</v>
      </c>
    </row>
    <row r="150" spans="1:7" ht="13.2" outlineLevel="3" x14ac:dyDescent="0.25">
      <c r="A150" s="8" t="s">
        <v>130</v>
      </c>
      <c r="B150" s="9" t="s">
        <v>131</v>
      </c>
      <c r="C150" s="44">
        <v>559781.69999999995</v>
      </c>
      <c r="D150" s="44">
        <v>262671.7</v>
      </c>
      <c r="E150" s="44">
        <f t="shared" si="7"/>
        <v>46.923952676552311</v>
      </c>
      <c r="F150" s="44">
        <v>226026.1</v>
      </c>
      <c r="G150" s="44">
        <f t="shared" si="8"/>
        <v>116.21299487094632</v>
      </c>
    </row>
    <row r="151" spans="1:7" ht="13.2" outlineLevel="3" x14ac:dyDescent="0.25">
      <c r="A151" s="8" t="s">
        <v>179</v>
      </c>
      <c r="B151" s="9" t="s">
        <v>180</v>
      </c>
      <c r="C151" s="44">
        <v>59392.6</v>
      </c>
      <c r="D151" s="44">
        <v>29057</v>
      </c>
      <c r="E151" s="44">
        <f t="shared" si="7"/>
        <v>48.92360327717595</v>
      </c>
      <c r="F151" s="44">
        <v>31499.4</v>
      </c>
      <c r="G151" s="44">
        <f t="shared" si="8"/>
        <v>92.24620151494949</v>
      </c>
    </row>
    <row r="152" spans="1:7" ht="13.2" outlineLevel="3" x14ac:dyDescent="0.25">
      <c r="A152" s="8" t="s">
        <v>201</v>
      </c>
      <c r="B152" s="9" t="s">
        <v>202</v>
      </c>
      <c r="C152" s="44">
        <v>734.6</v>
      </c>
      <c r="D152" s="44">
        <v>81</v>
      </c>
      <c r="E152" s="44">
        <f t="shared" si="7"/>
        <v>11.026408930029948</v>
      </c>
      <c r="F152" s="44">
        <v>157</v>
      </c>
      <c r="G152" s="44">
        <f t="shared" si="8"/>
        <v>51.592356687898089</v>
      </c>
    </row>
    <row r="153" spans="1:7" ht="13.2" outlineLevel="3" x14ac:dyDescent="0.25">
      <c r="A153" s="8" t="s">
        <v>132</v>
      </c>
      <c r="B153" s="9" t="s">
        <v>214</v>
      </c>
      <c r="C153" s="44">
        <v>28973.4</v>
      </c>
      <c r="D153" s="44">
        <v>8554.9</v>
      </c>
      <c r="E153" s="44">
        <f t="shared" si="7"/>
        <v>29.526738318595676</v>
      </c>
      <c r="F153" s="44">
        <v>7921.6</v>
      </c>
      <c r="G153" s="44">
        <f t="shared" si="8"/>
        <v>107.99459705110077</v>
      </c>
    </row>
    <row r="154" spans="1:7" ht="13.2" outlineLevel="3" x14ac:dyDescent="0.25">
      <c r="A154" s="8" t="s">
        <v>133</v>
      </c>
      <c r="B154" s="9" t="s">
        <v>134</v>
      </c>
      <c r="C154" s="44">
        <v>0</v>
      </c>
      <c r="D154" s="44">
        <v>0</v>
      </c>
      <c r="E154" s="44"/>
      <c r="F154" s="44">
        <v>5.6</v>
      </c>
      <c r="G154" s="44">
        <f t="shared" si="8"/>
        <v>0</v>
      </c>
    </row>
    <row r="155" spans="1:7" s="7" customFormat="1" ht="13.2" outlineLevel="3" x14ac:dyDescent="0.25">
      <c r="A155" s="5" t="s">
        <v>135</v>
      </c>
      <c r="B155" s="6" t="s">
        <v>215</v>
      </c>
      <c r="C155" s="64">
        <f>C157</f>
        <v>88077</v>
      </c>
      <c r="D155" s="64">
        <f>D157</f>
        <v>43681.9</v>
      </c>
      <c r="E155" s="64">
        <f t="shared" si="7"/>
        <v>49.595126991155468</v>
      </c>
      <c r="F155" s="64">
        <f>F157</f>
        <v>39026.699999999997</v>
      </c>
      <c r="G155" s="64">
        <f t="shared" si="8"/>
        <v>111.92824399705843</v>
      </c>
    </row>
    <row r="156" spans="1:7" s="25" customFormat="1" ht="13.2" outlineLevel="3" x14ac:dyDescent="0.25">
      <c r="A156" s="31"/>
      <c r="B156" s="32" t="s">
        <v>91</v>
      </c>
      <c r="C156" s="68">
        <v>52779.6</v>
      </c>
      <c r="D156" s="68">
        <v>25867.8</v>
      </c>
      <c r="E156" s="68">
        <f t="shared" si="7"/>
        <v>49.01098151558557</v>
      </c>
      <c r="F156" s="68">
        <v>29143.4</v>
      </c>
      <c r="G156" s="68">
        <f t="shared" si="8"/>
        <v>88.760405443427999</v>
      </c>
    </row>
    <row r="157" spans="1:7" ht="13.2" outlineLevel="3" x14ac:dyDescent="0.25">
      <c r="A157" s="8" t="s">
        <v>136</v>
      </c>
      <c r="B157" s="9" t="s">
        <v>137</v>
      </c>
      <c r="C157" s="44">
        <v>88077</v>
      </c>
      <c r="D157" s="44">
        <v>43681.9</v>
      </c>
      <c r="E157" s="44">
        <f t="shared" si="7"/>
        <v>49.595126991155468</v>
      </c>
      <c r="F157" s="44">
        <v>39026.699999999997</v>
      </c>
      <c r="G157" s="44">
        <f t="shared" si="8"/>
        <v>111.92824399705843</v>
      </c>
    </row>
    <row r="158" spans="1:7" s="7" customFormat="1" ht="13.2" outlineLevel="3" x14ac:dyDescent="0.25">
      <c r="A158" s="5">
        <v>1000</v>
      </c>
      <c r="B158" s="6" t="s">
        <v>138</v>
      </c>
      <c r="C158" s="64">
        <f>C160+C161+C162+C163</f>
        <v>99976.2</v>
      </c>
      <c r="D158" s="64">
        <f>D160+D161+D162+D163</f>
        <v>48610.6</v>
      </c>
      <c r="E158" s="64">
        <f t="shared" si="7"/>
        <v>48.622172076954314</v>
      </c>
      <c r="F158" s="64">
        <f>F160+F161+F162+F163</f>
        <v>62727.5</v>
      </c>
      <c r="G158" s="64">
        <f t="shared" si="8"/>
        <v>77.494878641744052</v>
      </c>
    </row>
    <row r="159" spans="1:7" s="25" customFormat="1" ht="13.2" outlineLevel="3" x14ac:dyDescent="0.25">
      <c r="A159" s="31"/>
      <c r="B159" s="32" t="s">
        <v>91</v>
      </c>
      <c r="C159" s="68">
        <v>6038.3</v>
      </c>
      <c r="D159" s="68">
        <v>2804.8</v>
      </c>
      <c r="E159" s="68">
        <f t="shared" si="7"/>
        <v>46.450159813192457</v>
      </c>
      <c r="F159" s="68">
        <v>2637.5</v>
      </c>
      <c r="G159" s="68">
        <f t="shared" si="8"/>
        <v>106.34312796208532</v>
      </c>
    </row>
    <row r="160" spans="1:7" ht="13.2" outlineLevel="3" x14ac:dyDescent="0.25">
      <c r="A160" s="8" t="s">
        <v>139</v>
      </c>
      <c r="B160" s="9" t="s">
        <v>140</v>
      </c>
      <c r="C160" s="44">
        <v>5000</v>
      </c>
      <c r="D160" s="44">
        <v>4099.3999999999996</v>
      </c>
      <c r="E160" s="44">
        <f t="shared" si="7"/>
        <v>81.988</v>
      </c>
      <c r="F160" s="44">
        <v>3489.6</v>
      </c>
      <c r="G160" s="44">
        <f t="shared" si="8"/>
        <v>117.47478220999541</v>
      </c>
    </row>
    <row r="161" spans="1:7" ht="13.2" outlineLevel="3" x14ac:dyDescent="0.25">
      <c r="A161" s="8" t="s">
        <v>198</v>
      </c>
      <c r="B161" s="9" t="s">
        <v>141</v>
      </c>
      <c r="C161" s="44">
        <v>48772.1</v>
      </c>
      <c r="D161" s="44">
        <v>27350.6</v>
      </c>
      <c r="E161" s="44">
        <f t="shared" si="7"/>
        <v>56.078372676181665</v>
      </c>
      <c r="F161" s="44">
        <v>28660.3</v>
      </c>
      <c r="G161" s="44">
        <f t="shared" si="8"/>
        <v>95.43026416331999</v>
      </c>
    </row>
    <row r="162" spans="1:7" ht="13.2" outlineLevel="3" x14ac:dyDescent="0.25">
      <c r="A162" s="8">
        <v>1004</v>
      </c>
      <c r="B162" s="9" t="s">
        <v>142</v>
      </c>
      <c r="C162" s="44">
        <v>39603.800000000003</v>
      </c>
      <c r="D162" s="44">
        <v>14321.9</v>
      </c>
      <c r="E162" s="44">
        <f t="shared" si="7"/>
        <v>36.162943959923034</v>
      </c>
      <c r="F162" s="44">
        <v>27863.599999999999</v>
      </c>
      <c r="G162" s="44">
        <f t="shared" si="8"/>
        <v>51.400034453552301</v>
      </c>
    </row>
    <row r="163" spans="1:7" ht="13.2" outlineLevel="3" x14ac:dyDescent="0.25">
      <c r="A163" s="8" t="s">
        <v>188</v>
      </c>
      <c r="B163" s="9" t="s">
        <v>189</v>
      </c>
      <c r="C163" s="44">
        <v>6600.3</v>
      </c>
      <c r="D163" s="44">
        <v>2838.7</v>
      </c>
      <c r="E163" s="44">
        <f t="shared" si="7"/>
        <v>43.008651121918696</v>
      </c>
      <c r="F163" s="44">
        <v>2714</v>
      </c>
      <c r="G163" s="44">
        <f t="shared" si="8"/>
        <v>104.59469417833456</v>
      </c>
    </row>
    <row r="164" spans="1:7" s="7" customFormat="1" ht="13.2" outlineLevel="3" x14ac:dyDescent="0.25">
      <c r="A164" s="5">
        <v>1100</v>
      </c>
      <c r="B164" s="6" t="s">
        <v>143</v>
      </c>
      <c r="C164" s="64">
        <f>C167+C166</f>
        <v>119640.5</v>
      </c>
      <c r="D164" s="64">
        <f>D167+D166</f>
        <v>26648</v>
      </c>
      <c r="E164" s="64">
        <f t="shared" si="7"/>
        <v>22.273394042987114</v>
      </c>
      <c r="F164" s="64">
        <f>F167+F166</f>
        <v>19585.699999999997</v>
      </c>
      <c r="G164" s="64">
        <f t="shared" si="8"/>
        <v>136.05845080849807</v>
      </c>
    </row>
    <row r="165" spans="1:7" s="25" customFormat="1" ht="13.2" outlineLevel="3" x14ac:dyDescent="0.25">
      <c r="A165" s="31"/>
      <c r="B165" s="32" t="s">
        <v>91</v>
      </c>
      <c r="C165" s="68">
        <v>33191.5</v>
      </c>
      <c r="D165" s="68">
        <v>16988.400000000001</v>
      </c>
      <c r="E165" s="68">
        <f t="shared" si="7"/>
        <v>51.18298359519757</v>
      </c>
      <c r="F165" s="68">
        <v>15816.4</v>
      </c>
      <c r="G165" s="68">
        <f t="shared" si="8"/>
        <v>107.41003009534408</v>
      </c>
    </row>
    <row r="166" spans="1:7" s="25" customFormat="1" ht="13.2" outlineLevel="3" x14ac:dyDescent="0.25">
      <c r="A166" s="8" t="s">
        <v>190</v>
      </c>
      <c r="B166" s="9" t="s">
        <v>191</v>
      </c>
      <c r="C166" s="44">
        <v>21894.799999999999</v>
      </c>
      <c r="D166" s="44">
        <v>11315.4</v>
      </c>
      <c r="E166" s="44">
        <f t="shared" si="7"/>
        <v>51.680764382410437</v>
      </c>
      <c r="F166" s="44">
        <v>11218.9</v>
      </c>
      <c r="G166" s="44">
        <f t="shared" si="8"/>
        <v>100.86015563023112</v>
      </c>
    </row>
    <row r="167" spans="1:7" ht="13.2" outlineLevel="3" x14ac:dyDescent="0.25">
      <c r="A167" s="8" t="s">
        <v>144</v>
      </c>
      <c r="B167" s="9" t="s">
        <v>145</v>
      </c>
      <c r="C167" s="44">
        <v>97745.7</v>
      </c>
      <c r="D167" s="44">
        <v>15332.6</v>
      </c>
      <c r="E167" s="44">
        <f t="shared" si="7"/>
        <v>15.686214329632916</v>
      </c>
      <c r="F167" s="44">
        <v>8366.7999999999993</v>
      </c>
      <c r="G167" s="44">
        <f t="shared" si="8"/>
        <v>183.25524692833582</v>
      </c>
    </row>
    <row r="168" spans="1:7" s="7" customFormat="1" ht="13.2" outlineLevel="3" x14ac:dyDescent="0.25">
      <c r="A168" s="5">
        <v>1200</v>
      </c>
      <c r="B168" s="6" t="s">
        <v>146</v>
      </c>
      <c r="C168" s="64">
        <f>C170</f>
        <v>2149.5</v>
      </c>
      <c r="D168" s="64">
        <f>D170</f>
        <v>1225.5999999999999</v>
      </c>
      <c r="E168" s="64">
        <f t="shared" si="7"/>
        <v>57.017911142126074</v>
      </c>
      <c r="F168" s="64">
        <f t="shared" ref="F168" si="9">F170</f>
        <v>1512.2</v>
      </c>
      <c r="G168" s="64">
        <f t="shared" si="8"/>
        <v>81.0474804919984</v>
      </c>
    </row>
    <row r="169" spans="1:7" s="25" customFormat="1" ht="13.2" outlineLevel="3" x14ac:dyDescent="0.25">
      <c r="A169" s="31"/>
      <c r="B169" s="32" t="s">
        <v>91</v>
      </c>
      <c r="C169" s="68">
        <v>1251.4000000000001</v>
      </c>
      <c r="D169" s="68">
        <v>537.6</v>
      </c>
      <c r="E169" s="68">
        <f t="shared" si="7"/>
        <v>42.959884928879653</v>
      </c>
      <c r="F169" s="68">
        <v>684.6</v>
      </c>
      <c r="G169" s="68">
        <f t="shared" si="8"/>
        <v>78.527607361963192</v>
      </c>
    </row>
    <row r="170" spans="1:7" ht="13.2" outlineLevel="3" x14ac:dyDescent="0.25">
      <c r="A170" s="8" t="s">
        <v>147</v>
      </c>
      <c r="B170" s="9" t="s">
        <v>148</v>
      </c>
      <c r="C170" s="44">
        <v>2149.5</v>
      </c>
      <c r="D170" s="44">
        <v>1225.5999999999999</v>
      </c>
      <c r="E170" s="44">
        <f t="shared" si="7"/>
        <v>57.017911142126074</v>
      </c>
      <c r="F170" s="44">
        <v>1512.2</v>
      </c>
      <c r="G170" s="44">
        <f t="shared" si="8"/>
        <v>81.0474804919984</v>
      </c>
    </row>
    <row r="171" spans="1:7" ht="13.2" outlineLevel="3" x14ac:dyDescent="0.25">
      <c r="A171" s="5" t="s">
        <v>149</v>
      </c>
      <c r="B171" s="6" t="s">
        <v>150</v>
      </c>
      <c r="C171" s="64">
        <f>C172</f>
        <v>5600</v>
      </c>
      <c r="D171" s="64">
        <f>D172</f>
        <v>2032.8</v>
      </c>
      <c r="E171" s="64">
        <f t="shared" si="7"/>
        <v>36.299999999999997</v>
      </c>
      <c r="F171" s="64">
        <f>F172</f>
        <v>2368.5</v>
      </c>
      <c r="G171" s="64">
        <f t="shared" si="8"/>
        <v>85.826472450918303</v>
      </c>
    </row>
    <row r="172" spans="1:7" ht="13.2" outlineLevel="3" x14ac:dyDescent="0.25">
      <c r="A172" s="8" t="s">
        <v>151</v>
      </c>
      <c r="B172" s="9" t="s">
        <v>152</v>
      </c>
      <c r="C172" s="44">
        <v>5600</v>
      </c>
      <c r="D172" s="44">
        <v>2032.8</v>
      </c>
      <c r="E172" s="44">
        <f t="shared" si="7"/>
        <v>36.299999999999997</v>
      </c>
      <c r="F172" s="44">
        <v>2368.5</v>
      </c>
      <c r="G172" s="44">
        <f t="shared" si="8"/>
        <v>85.826472450918303</v>
      </c>
    </row>
    <row r="173" spans="1:7" s="7" customFormat="1" ht="13.2" outlineLevel="3" x14ac:dyDescent="0.25">
      <c r="A173" s="5"/>
      <c r="B173" s="6" t="s">
        <v>153</v>
      </c>
      <c r="C173" s="64">
        <f>C111+C126+C132+C138+C145+C147+C155+C158+C164+C168+C171</f>
        <v>1867238.8</v>
      </c>
      <c r="D173" s="64">
        <f>D111+D126+D132+D138+D145+D147+D155+D158+D164+D168+D171</f>
        <v>745989.00000000012</v>
      </c>
      <c r="E173" s="64">
        <f t="shared" si="7"/>
        <v>39.951451308745305</v>
      </c>
      <c r="F173" s="64">
        <f>F111+F126+F132+F138+F145+F147+F155+F158+F164+F168+F171</f>
        <v>686582.09999999986</v>
      </c>
      <c r="G173" s="64">
        <f t="shared" si="8"/>
        <v>108.65255589972421</v>
      </c>
    </row>
    <row r="174" spans="1:7" s="25" customFormat="1" ht="13.2" outlineLevel="3" x14ac:dyDescent="0.25">
      <c r="A174" s="34"/>
      <c r="B174" s="32" t="s">
        <v>91</v>
      </c>
      <c r="C174" s="68">
        <f>C113+C115+C117+C121+C125+C127+C134+C136+C139+C148+C156+C159+C165+C169+C119</f>
        <v>1013425.7000000001</v>
      </c>
      <c r="D174" s="68">
        <f>D113+D115+D117+D121+D125+D127+D134+D136+D139+D148+D156+D159+D165+D169+D119</f>
        <v>494007.9</v>
      </c>
      <c r="E174" s="68">
        <f t="shared" si="7"/>
        <v>48.746336312568353</v>
      </c>
      <c r="F174" s="68">
        <f>F113+F115+F117+F121+F125+F127+F134+F136+F139+F148+F156+F159+F165+F169+F119</f>
        <v>478668.6</v>
      </c>
      <c r="G174" s="68">
        <f t="shared" si="8"/>
        <v>103.20457619321594</v>
      </c>
    </row>
    <row r="175" spans="1:7" s="7" customFormat="1" ht="13.2" outlineLevel="3" x14ac:dyDescent="0.25">
      <c r="A175" s="26"/>
      <c r="B175" s="6" t="s">
        <v>154</v>
      </c>
      <c r="C175" s="64">
        <v>-52986</v>
      </c>
      <c r="D175" s="64">
        <f>D109-D173</f>
        <v>20886.399999999907</v>
      </c>
      <c r="E175" s="64" t="s">
        <v>267</v>
      </c>
      <c r="F175" s="64">
        <f>F109-F173</f>
        <v>-3698.5999999998603</v>
      </c>
      <c r="G175" s="64" t="s">
        <v>267</v>
      </c>
    </row>
    <row r="176" spans="1:7" ht="13.2" x14ac:dyDescent="0.25">
      <c r="C176" s="43"/>
      <c r="D176" s="43"/>
      <c r="F176" s="39"/>
    </row>
    <row r="177" spans="2:7" ht="13.2" x14ac:dyDescent="0.25">
      <c r="B177" s="4" t="s">
        <v>207</v>
      </c>
      <c r="F177" s="72" t="s">
        <v>208</v>
      </c>
      <c r="G177" s="73"/>
    </row>
  </sheetData>
  <customSheetViews>
    <customSheetView guid="{88127E63-12D7-4F66-B662-AB9F1540D418}" scale="68" showPageBreaks="1" showGridLines="0" fitToPage="1" hiddenRows="1" hiddenColumns="1">
      <pane ySplit="5" topLeftCell="A165" activePane="bottomLeft" state="frozen"/>
      <selection pane="bottomLeft" activeCell="G55" sqref="G55"/>
      <pageMargins left="0.35433070866141736" right="0.19685039370078741" top="0.19685039370078741" bottom="0.19685039370078741" header="0.51181102362204722" footer="0.51181102362204722"/>
      <pageSetup paperSize="9" scale="67" fitToHeight="4" orientation="portrait" r:id="rId1"/>
      <headerFooter alignWithMargins="0"/>
    </customSheetView>
    <customSheetView guid="{BF505269-B908-40DB-A66E-94DF9FB9B769}" scale="90" showPageBreaks="1" showGridLines="0" fitToPage="1" topLeftCell="B1">
      <pane ySplit="5" topLeftCell="A130" activePane="bottomLeft" state="frozen"/>
      <selection pane="bottomLeft" activeCell="B209" sqref="B209"/>
      <pageMargins left="0.35433070866141736" right="0.19685039370078741" top="0.19685039370078741" bottom="0.19685039370078741" header="0.51181102362204722" footer="0.51181102362204722"/>
      <pageSetup paperSize="9" scale="66" fitToHeight="6" orientation="portrait" r:id="rId2"/>
      <headerFooter alignWithMargins="0"/>
    </customSheetView>
    <customSheetView guid="{18A44355-9B01-4B30-A21D-D58AB6C16BB3}" scale="90" showPageBreaks="1" showGridLines="0" fitToPage="1" hiddenRows="1">
      <pane ySplit="5" topLeftCell="A129" activePane="bottomLeft" state="frozen"/>
      <selection pane="bottomLeft" activeCell="C144" sqref="C144:D154"/>
      <pageMargins left="0.59055118110236227" right="0.19685039370078741" top="0.19685039370078741" bottom="0.19685039370078741" header="0.51181102362204722" footer="0.51181102362204722"/>
      <pageSetup paperSize="9" scale="64" fitToHeight="6" orientation="portrait" r:id="rId3"/>
      <headerFooter alignWithMargins="0"/>
    </customSheetView>
    <customSheetView guid="{3BC8A2A8-E6DA-4580-831A-3F6F11ADCEF2}" showPageBreaks="1" showGridLines="0" fitToPage="1" hiddenRows="1">
      <pane ySplit="5" topLeftCell="A6" activePane="bottomLeft" state="frozen"/>
      <selection pane="bottomLeft" activeCell="B47" sqref="B47"/>
      <pageMargins left="0.35433070866141736" right="0.19685039370078741" top="0.19685039370078741" bottom="0.19685039370078741" header="0.51181102362204722" footer="0.51181102362204722"/>
      <pageSetup paperSize="9" scale="66" fitToHeight="6" orientation="portrait" r:id="rId4"/>
      <headerFooter alignWithMargins="0"/>
    </customSheetView>
    <customSheetView guid="{40AF8D35-BE0F-4075-942A-A459537355E7}" scale="90" showPageBreaks="1" showGridLines="0" fitToPage="1" hiddenRows="1">
      <pane ySplit="5" topLeftCell="A6" activePane="bottomLeft" state="frozen"/>
      <selection pane="bottomLeft" activeCell="D9" sqref="D9"/>
      <pageMargins left="0.78740157480314965" right="0.19685039370078741" top="0.19685039370078741" bottom="0.19685039370078741" header="0.19685039370078741" footer="0.19685039370078741"/>
      <pageSetup paperSize="9" scale="58" fitToHeight="6" orientation="portrait" r:id="rId5"/>
      <headerFooter alignWithMargins="0"/>
    </customSheetView>
  </customSheetViews>
  <mergeCells count="3">
    <mergeCell ref="A2:G2"/>
    <mergeCell ref="B3:G3"/>
    <mergeCell ref="F177:G177"/>
  </mergeCells>
  <printOptions horizontalCentered="1"/>
  <pageMargins left="0.78740157480314965" right="0" top="0" bottom="0" header="0" footer="0"/>
  <pageSetup paperSize="9" scale="75" fitToHeight="5"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</vt:lpstr>
      <vt:lpstr>'на 01.07.20'!Заголовки_для_печати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 В. Ханова</cp:lastModifiedBy>
  <cp:lastPrinted>2020-09-18T11:59:18Z</cp:lastPrinted>
  <dcterms:created xsi:type="dcterms:W3CDTF">2002-03-11T10:22:12Z</dcterms:created>
  <dcterms:modified xsi:type="dcterms:W3CDTF">2020-11-03T08:58:46Z</dcterms:modified>
</cp:coreProperties>
</file>